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7" activeTab="0"/>
  </bookViews>
  <sheets>
    <sheet name="Roster" sheetId="1" r:id="rId1"/>
    <sheet name="Saturday" sheetId="2" r:id="rId2"/>
    <sheet name="Teams" sheetId="3" r:id="rId3"/>
    <sheet name="Sheet3" sheetId="4" r:id="rId4"/>
    <sheet name="Friday Payout Game 1" sheetId="5" r:id="rId5"/>
    <sheet name="SatSun Payout Game" sheetId="6" r:id="rId6"/>
    <sheet name="Summary" sheetId="7" r:id="rId7"/>
    <sheet name="Sheet1" sheetId="8" r:id="rId8"/>
    <sheet name="Sheet2" sheetId="9" r:id="rId9"/>
  </sheets>
  <definedNames>
    <definedName name="_xlnm._FilterDatabase" localSheetId="7" hidden="1">'Sheet1'!$A$1:$D$27</definedName>
    <definedName name="__xlnm_Print_Area">'Friday Payout Game 1'!$A$1:$I$26</definedName>
    <definedName name="__xlnm_Print_Area_1">'SatSun Payout Game'!$A$1:$R$26</definedName>
    <definedName name="_xlnm__FilterDatabase" localSheetId="7">'Sheet1'!$A$1:$D$27</definedName>
  </definedNames>
  <calcPr fullCalcOnLoad="1"/>
</workbook>
</file>

<file path=xl/sharedStrings.xml><?xml version="1.0" encoding="utf-8"?>
<sst xmlns="http://schemas.openxmlformats.org/spreadsheetml/2006/main" count="467" uniqueCount="145">
  <si>
    <t>Name</t>
  </si>
  <si>
    <t>Club</t>
  </si>
  <si>
    <t>ISPA</t>
  </si>
  <si>
    <t>Round 1
Score</t>
  </si>
  <si>
    <t>Round 2
Score</t>
  </si>
  <si>
    <t>Round 3
Score</t>
  </si>
  <si>
    <t>Round 4
Score</t>
  </si>
  <si>
    <t>Round 5
Score</t>
  </si>
  <si>
    <t>Total
Score</t>
  </si>
  <si>
    <t>Jim , Stang</t>
  </si>
  <si>
    <t>USA</t>
  </si>
  <si>
    <t>Ron, Link</t>
  </si>
  <si>
    <t>EDM</t>
  </si>
  <si>
    <t>Joe ,Schmitt</t>
  </si>
  <si>
    <t>USA-TX</t>
  </si>
  <si>
    <t>Hans ,Rasing</t>
  </si>
  <si>
    <t>WPG</t>
  </si>
  <si>
    <t>Bob ,Maxwell</t>
  </si>
  <si>
    <t>Kurt ,Bauer</t>
  </si>
  <si>
    <t>Horst ,Kreitzer</t>
  </si>
  <si>
    <t>KW</t>
  </si>
  <si>
    <t>Jim ,Leissner</t>
  </si>
  <si>
    <t>Jim ,Zielinski</t>
  </si>
  <si>
    <t>USA-Omaha</t>
  </si>
  <si>
    <t>Bill ,Thompson</t>
  </si>
  <si>
    <t xml:space="preserve">USA-OH </t>
  </si>
  <si>
    <t>Vern ,Dolleck</t>
  </si>
  <si>
    <t>Werner ,Roewekamp</t>
  </si>
  <si>
    <t>Rolf ,Gruner</t>
  </si>
  <si>
    <t>GERMANY</t>
  </si>
  <si>
    <t>Brigitte ,Soworka</t>
  </si>
  <si>
    <t>Bob ,Ewald</t>
  </si>
  <si>
    <t>Roger ,Beckerman</t>
  </si>
  <si>
    <t>Klaus ,Langmaak</t>
  </si>
  <si>
    <t>Fred ,Gunkel</t>
  </si>
  <si>
    <t>Don ,Niznik</t>
  </si>
  <si>
    <t>Ken ,Dirksen</t>
  </si>
  <si>
    <t>Bernhard ,Sauer</t>
  </si>
  <si>
    <t>Bert ,Penzendorfer</t>
  </si>
  <si>
    <t>Steve ,Richards</t>
  </si>
  <si>
    <t>Steve ,Grimes</t>
  </si>
  <si>
    <t>Chris ,Langmaack</t>
  </si>
  <si>
    <t>Ed ,Zaegel</t>
  </si>
  <si>
    <t>Round 1 Score</t>
  </si>
  <si>
    <t>Round 2 Score</t>
  </si>
  <si>
    <t>Round 3 Score</t>
  </si>
  <si>
    <t>Round 4 Score</t>
  </si>
  <si>
    <t>Round 5 Score</t>
  </si>
  <si>
    <t>Total Score</t>
  </si>
  <si>
    <t>Next</t>
  </si>
  <si>
    <t>Table</t>
  </si>
  <si>
    <t>Seat</t>
  </si>
  <si>
    <t>Team</t>
  </si>
  <si>
    <t>Game 1</t>
  </si>
  <si>
    <t>Game 2</t>
  </si>
  <si>
    <t>Game 3</t>
  </si>
  <si>
    <t>Game 4</t>
  </si>
  <si>
    <t>Game 5</t>
  </si>
  <si>
    <t>Total</t>
  </si>
  <si>
    <t>SKATLINK INTERNATIONAL</t>
  </si>
  <si>
    <t>TRY AGAIN</t>
  </si>
  <si>
    <t>BLT&amp;R</t>
  </si>
  <si>
    <t>SKATLINK CANADA</t>
  </si>
  <si>
    <t>3 CANADIANS, 1 YANK</t>
  </si>
  <si>
    <t>OMAHA</t>
  </si>
  <si>
    <t xml:space="preserve">Team Name - </t>
  </si>
  <si>
    <t>Rolf Gruner</t>
  </si>
  <si>
    <t>Jim Stang</t>
  </si>
  <si>
    <t>Ron Link</t>
  </si>
  <si>
    <t>Joe Schmitt</t>
  </si>
  <si>
    <t>Horst Kreitzer</t>
  </si>
  <si>
    <t>Brigitte Soworka</t>
  </si>
  <si>
    <t>Jim Leissner</t>
  </si>
  <si>
    <t>Bob Maxwell</t>
  </si>
  <si>
    <t>Jim Zielinski</t>
  </si>
  <si>
    <t>Klaus Langmaack</t>
  </si>
  <si>
    <t>Steve Richards</t>
  </si>
  <si>
    <t>Ken Dirksen</t>
  </si>
  <si>
    <t>Kurt Bauer</t>
  </si>
  <si>
    <t>Hans Rasing</t>
  </si>
  <si>
    <t>Fred Gunkel</t>
  </si>
  <si>
    <t>Bill Thompson</t>
  </si>
  <si>
    <t>Roger Beckerman</t>
  </si>
  <si>
    <t>Payout</t>
  </si>
  <si>
    <t>Werner Roewekamp</t>
  </si>
  <si>
    <t>Vern Dolleck</t>
  </si>
  <si>
    <t>Ken Dirkson</t>
  </si>
  <si>
    <t>Bernd Penzendorfer</t>
  </si>
  <si>
    <t>Don Niznik</t>
  </si>
  <si>
    <t>Chris Langmaack</t>
  </si>
  <si>
    <t>Bob Ewald</t>
  </si>
  <si>
    <t>Bernhard Sauer</t>
  </si>
  <si>
    <t>Ed Zaegel</t>
  </si>
  <si>
    <t>Steve Grimes</t>
  </si>
  <si>
    <t>Round 1</t>
  </si>
  <si>
    <t>Round 2</t>
  </si>
  <si>
    <t>Round 3</t>
  </si>
  <si>
    <t>Round 4</t>
  </si>
  <si>
    <t>Round 5</t>
  </si>
  <si>
    <t>Series Total</t>
  </si>
  <si>
    <t>Position</t>
  </si>
  <si>
    <t>#</t>
  </si>
  <si>
    <t xml:space="preserve"> </t>
  </si>
  <si>
    <t>Income</t>
  </si>
  <si>
    <t>Expense</t>
  </si>
  <si>
    <t>Profit</t>
  </si>
  <si>
    <t>Player Fees</t>
  </si>
  <si>
    <t>Player Fees -Friday (24 Players @ $30)</t>
  </si>
  <si>
    <t>Player Fees - Sat-Sun (24 Players @ $80)</t>
  </si>
  <si>
    <t>Bar Tips</t>
  </si>
  <si>
    <t>Sets</t>
  </si>
  <si>
    <t>Friday</t>
  </si>
  <si>
    <t>Saturday</t>
  </si>
  <si>
    <t>Sunday</t>
  </si>
  <si>
    <t>Lunch</t>
  </si>
  <si>
    <t>Series Prize Money</t>
  </si>
  <si>
    <t xml:space="preserve"> ($80-60-40-30-20-10)</t>
  </si>
  <si>
    <t xml:space="preserve">Friday Series 1 </t>
  </si>
  <si>
    <t xml:space="preserve">Friday Series 2 </t>
  </si>
  <si>
    <t>Friday Series Total</t>
  </si>
  <si>
    <t xml:space="preserve"> ($50-30-20)</t>
  </si>
  <si>
    <t>Saturday Series 1</t>
  </si>
  <si>
    <t>Saturday Series 2</t>
  </si>
  <si>
    <t>Sunday Series 3</t>
  </si>
  <si>
    <t>Sunday Series 4</t>
  </si>
  <si>
    <t>Sunday Series 5</t>
  </si>
  <si>
    <t>Tournament Prize Money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</si>
  <si>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</si>
  <si>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</si>
  <si>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</si>
  <si>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</si>
  <si>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</si>
  <si>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</si>
  <si>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</si>
  <si>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</si>
  <si>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Best Womes Prize</t>
  </si>
  <si>
    <t>Gift Certificates</t>
  </si>
  <si>
    <t>Trophies</t>
  </si>
  <si>
    <t>Food Saturday Lunch</t>
  </si>
  <si>
    <t>Bar Tender</t>
  </si>
  <si>
    <t>CL</t>
  </si>
  <si>
    <t>C</t>
  </si>
  <si>
    <t>O</t>
  </si>
  <si>
    <t>I</t>
  </si>
  <si>
    <t>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</si>
</sst>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20" applyNumberFormat="1">
      <alignment/>
      <protection/>
    </xf>
    <xf numFmtId="165" fontId="0" fillId="0" borderId="0" xfId="20" applyNumberFormat="1" applyAlignment="1">
      <alignment/>
      <protection/>
    </xf>
    <xf numFmtId="165" fontId="0" fillId="0" borderId="0" xfId="20" applyNumberFormat="1" applyAlignment="1">
      <alignment horizontal="center"/>
      <protection/>
    </xf>
    <xf numFmtId="164" fontId="0" fillId="0" borderId="0" xfId="20" applyAlignment="1">
      <alignment horizontal="center" vertical="center"/>
      <protection/>
    </xf>
    <xf numFmtId="165" fontId="1" fillId="0" borderId="1" xfId="20" applyNumberFormat="1" applyFont="1" applyBorder="1" applyAlignment="1">
      <alignment horizontal="center" vertical="center"/>
      <protection/>
    </xf>
    <xf numFmtId="165" fontId="1" fillId="0" borderId="1" xfId="20" applyNumberFormat="1" applyFont="1" applyBorder="1" applyAlignment="1">
      <alignment vertical="center"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2" xfId="20" applyFont="1" applyBorder="1">
      <alignment/>
      <protection/>
    </xf>
    <xf numFmtId="164" fontId="0" fillId="0" borderId="2" xfId="20" applyFont="1" applyBorder="1" applyAlignment="1">
      <alignment/>
      <protection/>
    </xf>
    <xf numFmtId="164" fontId="0" fillId="0" borderId="2" xfId="20" applyBorder="1" applyAlignment="1">
      <alignment horizontal="center"/>
      <protection/>
    </xf>
    <xf numFmtId="164" fontId="0" fillId="0" borderId="2" xfId="20" applyBorder="1" applyAlignment="1">
      <alignment horizontal="center" vertical="center"/>
      <protection/>
    </xf>
    <xf numFmtId="164" fontId="0" fillId="0" borderId="2" xfId="20" applyFont="1" applyBorder="1" applyAlignment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0" fillId="0" borderId="3" xfId="20" applyBorder="1" applyAlignment="1">
      <alignment horizontal="center" vertical="center"/>
      <protection/>
    </xf>
    <xf numFmtId="165" fontId="0" fillId="0" borderId="4" xfId="20" applyNumberFormat="1" applyBorder="1">
      <alignment/>
      <protection/>
    </xf>
    <xf numFmtId="164" fontId="0" fillId="0" borderId="5" xfId="20" applyBorder="1">
      <alignment/>
      <protection/>
    </xf>
    <xf numFmtId="164" fontId="0" fillId="0" borderId="5" xfId="20" applyBorder="1" applyAlignment="1">
      <alignment horizontal="center"/>
      <protection/>
    </xf>
    <xf numFmtId="164" fontId="0" fillId="0" borderId="6" xfId="20" applyBorder="1" applyAlignment="1">
      <alignment horizontal="center"/>
      <protection/>
    </xf>
    <xf numFmtId="165" fontId="0" fillId="0" borderId="7" xfId="20" applyNumberFormat="1" applyBorder="1">
      <alignment/>
      <protection/>
    </xf>
    <xf numFmtId="164" fontId="0" fillId="0" borderId="8" xfId="20" applyBorder="1" applyAlignment="1">
      <alignment horizontal="center"/>
      <protection/>
    </xf>
    <xf numFmtId="165" fontId="0" fillId="0" borderId="9" xfId="20" applyNumberFormat="1" applyBorder="1">
      <alignment/>
      <protection/>
    </xf>
    <xf numFmtId="164" fontId="0" fillId="0" borderId="10" xfId="20" applyBorder="1">
      <alignment/>
      <protection/>
    </xf>
    <xf numFmtId="164" fontId="0" fillId="0" borderId="10" xfId="20" applyBorder="1" applyAlignment="1">
      <alignment horizontal="center"/>
      <protection/>
    </xf>
    <xf numFmtId="164" fontId="0" fillId="0" borderId="11" xfId="20" applyBorder="1" applyAlignment="1">
      <alignment horizontal="center"/>
      <protection/>
    </xf>
    <xf numFmtId="164" fontId="0" fillId="0" borderId="2" xfId="20" applyFill="1" applyBorder="1" applyAlignment="1">
      <alignment horizontal="center"/>
      <protection/>
    </xf>
    <xf numFmtId="164" fontId="0" fillId="0" borderId="10" xfId="20" applyFill="1" applyBorder="1" applyAlignment="1">
      <alignment horizontal="center"/>
      <protection/>
    </xf>
    <xf numFmtId="164" fontId="0" fillId="0" borderId="0" xfId="20" applyFont="1">
      <alignment/>
      <protection/>
    </xf>
    <xf numFmtId="164" fontId="0" fillId="0" borderId="12" xfId="20" applyFont="1" applyBorder="1" applyAlignment="1">
      <alignment horizontal="center"/>
      <protection/>
    </xf>
    <xf numFmtId="164" fontId="0" fillId="0" borderId="12" xfId="20" applyFont="1" applyBorder="1">
      <alignment/>
      <protection/>
    </xf>
    <xf numFmtId="164" fontId="0" fillId="0" borderId="0" xfId="20" applyFont="1" applyBorder="1">
      <alignment/>
      <protection/>
    </xf>
    <xf numFmtId="164" fontId="0" fillId="0" borderId="13" xfId="20" applyFont="1" applyBorder="1" applyAlignment="1">
      <alignment horizontal="center"/>
      <protection/>
    </xf>
    <xf numFmtId="164" fontId="0" fillId="0" borderId="14" xfId="20" applyFont="1" applyBorder="1" applyAlignment="1">
      <alignment horizontal="center"/>
      <protection/>
    </xf>
    <xf numFmtId="164" fontId="1" fillId="0" borderId="15" xfId="20" applyFont="1" applyBorder="1" applyAlignment="1">
      <alignment horizontal="center" vertical="center"/>
      <protection/>
    </xf>
    <xf numFmtId="164" fontId="1" fillId="0" borderId="15" xfId="20" applyFont="1" applyBorder="1" applyAlignment="1">
      <alignment horizontal="center" vertical="center" wrapText="1"/>
      <protection/>
    </xf>
    <xf numFmtId="164" fontId="2" fillId="0" borderId="16" xfId="20" applyFont="1" applyBorder="1" applyAlignment="1">
      <alignment horizontal="center" vertical="center" textRotation="180" wrapText="1"/>
      <protection/>
    </xf>
    <xf numFmtId="164" fontId="1" fillId="0" borderId="16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 textRotation="180" wrapText="1"/>
      <protection/>
    </xf>
    <xf numFmtId="165" fontId="0" fillId="0" borderId="12" xfId="20" applyNumberFormat="1" applyFont="1" applyBorder="1">
      <alignment/>
      <protection/>
    </xf>
    <xf numFmtId="164" fontId="0" fillId="0" borderId="12" xfId="20" applyBorder="1">
      <alignment/>
      <protection/>
    </xf>
    <xf numFmtId="164" fontId="0" fillId="0" borderId="2" xfId="20" applyFill="1" applyBorder="1">
      <alignment/>
      <protection/>
    </xf>
    <xf numFmtId="164" fontId="0" fillId="0" borderId="17" xfId="20" applyBorder="1">
      <alignment/>
      <protection/>
    </xf>
    <xf numFmtId="164" fontId="0" fillId="0" borderId="18" xfId="20" applyBorder="1">
      <alignment/>
      <protection/>
    </xf>
    <xf numFmtId="164" fontId="0" fillId="0" borderId="0" xfId="20" applyBorder="1">
      <alignment/>
      <protection/>
    </xf>
    <xf numFmtId="164" fontId="0" fillId="0" borderId="19" xfId="20" applyBorder="1">
      <alignment/>
      <protection/>
    </xf>
    <xf numFmtId="164" fontId="0" fillId="0" borderId="20" xfId="20" applyBorder="1">
      <alignment/>
      <protection/>
    </xf>
    <xf numFmtId="164" fontId="0" fillId="0" borderId="15" xfId="20" applyBorder="1">
      <alignment/>
      <protection/>
    </xf>
    <xf numFmtId="164" fontId="3" fillId="0" borderId="0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0" fillId="0" borderId="21" xfId="20" applyBorder="1">
      <alignment/>
      <protection/>
    </xf>
    <xf numFmtId="164" fontId="0" fillId="0" borderId="0" xfId="20" applyFont="1" applyAlignment="1">
      <alignment horizontal="left" indent="1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4" fontId="0" fillId="0" borderId="22" xfId="20" applyBorder="1">
      <alignment/>
      <protection/>
    </xf>
    <xf numFmtId="164" fontId="0" fillId="0" borderId="23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3.00390625" style="1" customWidth="1"/>
    <col min="2" max="2" width="18.00390625" style="2" customWidth="1"/>
    <col min="3" max="3" width="12.28125" style="3" customWidth="1"/>
    <col min="4" max="4" width="7.7109375" style="4" customWidth="1"/>
    <col min="5" max="10" width="8.7109375" style="5" customWidth="1"/>
    <col min="11" max="16384" width="8.7109375" style="1" customWidth="1"/>
  </cols>
  <sheetData>
    <row r="1" spans="1:10" ht="25.5">
      <c r="A1"/>
      <c r="B1" s="6" t="s">
        <v>0</v>
      </c>
      <c r="C1" s="7" t="s">
        <v>1</v>
      </c>
      <c r="D1" s="6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10" ht="12.75">
      <c r="A2" s="1">
        <v>1</v>
      </c>
      <c r="B2" s="9" t="s">
        <v>9</v>
      </c>
      <c r="C2" s="10" t="s">
        <v>10</v>
      </c>
      <c r="D2" s="11">
        <v>468</v>
      </c>
      <c r="E2" s="12">
        <v>1273</v>
      </c>
      <c r="F2" s="12">
        <v>1352</v>
      </c>
      <c r="G2" s="12">
        <v>1307</v>
      </c>
      <c r="H2" s="12">
        <v>1138</v>
      </c>
      <c r="I2" s="12">
        <v>1447</v>
      </c>
      <c r="J2" s="12">
        <f aca="true" t="shared" si="0" ref="J2:J27">SUM(E2:I2)</f>
        <v>6517</v>
      </c>
    </row>
    <row r="3" spans="1:10" ht="12.75">
      <c r="A3" s="1">
        <v>2</v>
      </c>
      <c r="B3" s="9" t="s">
        <v>11</v>
      </c>
      <c r="C3" s="10" t="s">
        <v>12</v>
      </c>
      <c r="D3" s="11">
        <v>33</v>
      </c>
      <c r="E3" s="12">
        <v>1577</v>
      </c>
      <c r="F3" s="12">
        <v>1543</v>
      </c>
      <c r="G3" s="12">
        <v>1352</v>
      </c>
      <c r="H3" s="12">
        <v>1057</v>
      </c>
      <c r="I3" s="12">
        <v>980</v>
      </c>
      <c r="J3" s="12">
        <f t="shared" si="0"/>
        <v>6509</v>
      </c>
    </row>
    <row r="4" spans="1:10" ht="12.75">
      <c r="A4" s="1">
        <v>3</v>
      </c>
      <c r="B4" s="9" t="s">
        <v>13</v>
      </c>
      <c r="C4" s="10" t="s">
        <v>14</v>
      </c>
      <c r="D4" s="11"/>
      <c r="E4" s="12">
        <v>547</v>
      </c>
      <c r="F4" s="12">
        <v>1597</v>
      </c>
      <c r="G4" s="12">
        <v>636</v>
      </c>
      <c r="H4" s="12">
        <v>1145</v>
      </c>
      <c r="I4" s="12">
        <v>1433</v>
      </c>
      <c r="J4" s="12">
        <f t="shared" si="0"/>
        <v>5358</v>
      </c>
    </row>
    <row r="5" spans="1:10" ht="12.75">
      <c r="A5" s="1">
        <v>4</v>
      </c>
      <c r="B5" s="9" t="s">
        <v>15</v>
      </c>
      <c r="C5" s="10" t="s">
        <v>16</v>
      </c>
      <c r="D5" s="11">
        <v>360</v>
      </c>
      <c r="E5" s="12">
        <v>728</v>
      </c>
      <c r="F5" s="12">
        <v>364</v>
      </c>
      <c r="G5" s="12">
        <v>1547</v>
      </c>
      <c r="H5" s="12">
        <v>1260</v>
      </c>
      <c r="I5" s="12">
        <v>1450</v>
      </c>
      <c r="J5" s="12">
        <f t="shared" si="0"/>
        <v>5349</v>
      </c>
    </row>
    <row r="6" spans="1:10" ht="12.75">
      <c r="A6" s="1">
        <v>5</v>
      </c>
      <c r="B6" s="9" t="s">
        <v>17</v>
      </c>
      <c r="C6" s="10" t="s">
        <v>14</v>
      </c>
      <c r="D6" s="11">
        <v>194</v>
      </c>
      <c r="E6" s="12">
        <v>1381</v>
      </c>
      <c r="F6" s="12">
        <v>802</v>
      </c>
      <c r="G6" s="12">
        <v>1127</v>
      </c>
      <c r="H6" s="12">
        <v>1365</v>
      </c>
      <c r="I6" s="12">
        <v>591</v>
      </c>
      <c r="J6" s="12">
        <f t="shared" si="0"/>
        <v>5266</v>
      </c>
    </row>
    <row r="7" spans="1:10" ht="12.75">
      <c r="A7" s="1">
        <v>6</v>
      </c>
      <c r="B7" s="9" t="s">
        <v>18</v>
      </c>
      <c r="C7" s="10" t="s">
        <v>16</v>
      </c>
      <c r="D7" s="11">
        <v>344</v>
      </c>
      <c r="E7" s="12">
        <v>757</v>
      </c>
      <c r="F7" s="12">
        <v>1335</v>
      </c>
      <c r="G7" s="12">
        <v>782</v>
      </c>
      <c r="H7" s="12">
        <v>1138</v>
      </c>
      <c r="I7" s="12">
        <v>1151</v>
      </c>
      <c r="J7" s="12">
        <f t="shared" si="0"/>
        <v>5163</v>
      </c>
    </row>
    <row r="8" spans="1:10" ht="12.75">
      <c r="A8" s="1">
        <v>7</v>
      </c>
      <c r="B8" s="9" t="s">
        <v>19</v>
      </c>
      <c r="C8" s="10" t="s">
        <v>20</v>
      </c>
      <c r="D8" s="11">
        <v>85</v>
      </c>
      <c r="E8" s="12">
        <v>715</v>
      </c>
      <c r="F8" s="12">
        <v>1277</v>
      </c>
      <c r="G8" s="12">
        <v>1336</v>
      </c>
      <c r="H8" s="12">
        <v>900</v>
      </c>
      <c r="I8" s="12">
        <v>830</v>
      </c>
      <c r="J8" s="12">
        <f t="shared" si="0"/>
        <v>5058</v>
      </c>
    </row>
    <row r="9" spans="1:10" ht="12.75">
      <c r="A9" s="1">
        <v>8</v>
      </c>
      <c r="B9" s="9" t="s">
        <v>21</v>
      </c>
      <c r="C9" s="10" t="s">
        <v>14</v>
      </c>
      <c r="D9" s="11">
        <v>279</v>
      </c>
      <c r="E9" s="12">
        <v>809</v>
      </c>
      <c r="F9" s="12">
        <v>1336</v>
      </c>
      <c r="G9" s="12">
        <v>904</v>
      </c>
      <c r="H9" s="12">
        <v>957</v>
      </c>
      <c r="I9" s="12">
        <v>1050</v>
      </c>
      <c r="J9" s="12">
        <f t="shared" si="0"/>
        <v>5056</v>
      </c>
    </row>
    <row r="10" spans="1:10" ht="12.75">
      <c r="A10" s="1">
        <v>9</v>
      </c>
      <c r="B10" s="9" t="s">
        <v>22</v>
      </c>
      <c r="C10" s="10" t="s">
        <v>23</v>
      </c>
      <c r="D10" s="11">
        <v>569</v>
      </c>
      <c r="E10" s="12">
        <v>1219</v>
      </c>
      <c r="F10" s="12">
        <v>739</v>
      </c>
      <c r="G10" s="12">
        <v>1114</v>
      </c>
      <c r="H10" s="12">
        <v>345</v>
      </c>
      <c r="I10" s="12">
        <v>1554</v>
      </c>
      <c r="J10" s="12">
        <f t="shared" si="0"/>
        <v>4971</v>
      </c>
    </row>
    <row r="11" spans="1:10" ht="12.75">
      <c r="A11" s="1">
        <v>10</v>
      </c>
      <c r="B11" s="9" t="s">
        <v>24</v>
      </c>
      <c r="C11" s="10" t="s">
        <v>25</v>
      </c>
      <c r="D11" s="11">
        <v>742</v>
      </c>
      <c r="E11" s="12">
        <v>956</v>
      </c>
      <c r="F11" s="12">
        <v>744</v>
      </c>
      <c r="G11" s="12">
        <v>1083</v>
      </c>
      <c r="H11" s="12">
        <v>1142</v>
      </c>
      <c r="I11" s="12">
        <v>1032</v>
      </c>
      <c r="J11" s="12">
        <f t="shared" si="0"/>
        <v>4957</v>
      </c>
    </row>
    <row r="12" spans="1:10" ht="12.75">
      <c r="A12" s="1">
        <v>11</v>
      </c>
      <c r="B12" s="9" t="s">
        <v>26</v>
      </c>
      <c r="C12" s="10" t="s">
        <v>23</v>
      </c>
      <c r="D12" s="11"/>
      <c r="E12" s="12">
        <v>1117</v>
      </c>
      <c r="F12" s="12">
        <v>1188</v>
      </c>
      <c r="G12" s="12">
        <v>780</v>
      </c>
      <c r="H12" s="12">
        <v>760</v>
      </c>
      <c r="I12" s="12">
        <v>1013</v>
      </c>
      <c r="J12" s="12">
        <f t="shared" si="0"/>
        <v>4858</v>
      </c>
    </row>
    <row r="13" spans="1:10" ht="12.75">
      <c r="A13" s="1">
        <v>12</v>
      </c>
      <c r="B13" s="9" t="s">
        <v>27</v>
      </c>
      <c r="C13" s="10" t="s">
        <v>12</v>
      </c>
      <c r="D13" s="11">
        <v>283</v>
      </c>
      <c r="E13" s="12">
        <v>487</v>
      </c>
      <c r="F13" s="12">
        <v>708</v>
      </c>
      <c r="G13" s="12">
        <v>1053</v>
      </c>
      <c r="H13" s="12">
        <v>1582</v>
      </c>
      <c r="I13" s="12">
        <v>949</v>
      </c>
      <c r="J13" s="12">
        <f t="shared" si="0"/>
        <v>4779</v>
      </c>
    </row>
    <row r="14" spans="1:10" ht="12.75">
      <c r="A14" s="1">
        <v>13</v>
      </c>
      <c r="B14" s="9" t="s">
        <v>28</v>
      </c>
      <c r="C14" s="10" t="s">
        <v>29</v>
      </c>
      <c r="D14" s="11"/>
      <c r="E14" s="12">
        <v>812</v>
      </c>
      <c r="F14" s="12">
        <v>1189</v>
      </c>
      <c r="G14" s="12">
        <v>557</v>
      </c>
      <c r="H14" s="12">
        <v>1201</v>
      </c>
      <c r="I14" s="12">
        <v>980</v>
      </c>
      <c r="J14" s="12">
        <f t="shared" si="0"/>
        <v>4739</v>
      </c>
    </row>
    <row r="15" spans="1:10" ht="12.75">
      <c r="A15" s="1">
        <v>14</v>
      </c>
      <c r="B15" s="9" t="s">
        <v>30</v>
      </c>
      <c r="C15" s="10" t="s">
        <v>20</v>
      </c>
      <c r="D15" s="11">
        <v>101</v>
      </c>
      <c r="E15" s="12">
        <v>1076</v>
      </c>
      <c r="F15" s="12">
        <v>510</v>
      </c>
      <c r="G15" s="12">
        <v>1281</v>
      </c>
      <c r="H15" s="12">
        <v>706</v>
      </c>
      <c r="I15" s="12">
        <v>1108</v>
      </c>
      <c r="J15" s="12">
        <f t="shared" si="0"/>
        <v>4681</v>
      </c>
    </row>
    <row r="16" spans="1:10" ht="12.75">
      <c r="A16" s="1">
        <v>15</v>
      </c>
      <c r="B16" s="9" t="s">
        <v>31</v>
      </c>
      <c r="C16" s="10" t="s">
        <v>10</v>
      </c>
      <c r="D16" s="11">
        <v>212</v>
      </c>
      <c r="E16" s="12">
        <v>1268</v>
      </c>
      <c r="F16" s="12">
        <v>980</v>
      </c>
      <c r="G16" s="12">
        <v>1293</v>
      </c>
      <c r="H16" s="12">
        <v>588</v>
      </c>
      <c r="I16" s="12">
        <v>521</v>
      </c>
      <c r="J16" s="12">
        <f t="shared" si="0"/>
        <v>4650</v>
      </c>
    </row>
    <row r="17" spans="1:10" ht="12.75">
      <c r="A17" s="1">
        <v>17</v>
      </c>
      <c r="B17" s="9" t="s">
        <v>32</v>
      </c>
      <c r="C17" s="10" t="s">
        <v>25</v>
      </c>
      <c r="D17" s="11">
        <v>861</v>
      </c>
      <c r="E17" s="12">
        <v>795</v>
      </c>
      <c r="F17" s="12">
        <v>952</v>
      </c>
      <c r="G17" s="12">
        <v>960</v>
      </c>
      <c r="H17" s="12">
        <v>1238</v>
      </c>
      <c r="I17" s="12">
        <v>639</v>
      </c>
      <c r="J17" s="12">
        <f t="shared" si="0"/>
        <v>4584</v>
      </c>
    </row>
    <row r="18" spans="1:10" ht="12.75">
      <c r="A18" s="1">
        <v>18</v>
      </c>
      <c r="B18" s="9" t="s">
        <v>33</v>
      </c>
      <c r="C18" s="10" t="s">
        <v>23</v>
      </c>
      <c r="D18" s="11">
        <v>563</v>
      </c>
      <c r="E18" s="12">
        <v>1284</v>
      </c>
      <c r="F18" s="12">
        <v>1331</v>
      </c>
      <c r="G18" s="12">
        <v>920</v>
      </c>
      <c r="H18" s="12">
        <v>354</v>
      </c>
      <c r="I18" s="12">
        <v>289</v>
      </c>
      <c r="J18" s="12">
        <f t="shared" si="0"/>
        <v>4178</v>
      </c>
    </row>
    <row r="19" spans="1:10" ht="12.75">
      <c r="A19" s="1">
        <v>19</v>
      </c>
      <c r="B19" s="9" t="s">
        <v>34</v>
      </c>
      <c r="C19" s="10" t="s">
        <v>16</v>
      </c>
      <c r="D19" s="11">
        <v>348</v>
      </c>
      <c r="E19" s="12">
        <v>323</v>
      </c>
      <c r="F19" s="12">
        <v>1418</v>
      </c>
      <c r="G19" s="12">
        <v>612</v>
      </c>
      <c r="H19" s="12">
        <v>835</v>
      </c>
      <c r="I19" s="12">
        <v>781</v>
      </c>
      <c r="J19" s="12">
        <f t="shared" si="0"/>
        <v>3969</v>
      </c>
    </row>
    <row r="20" spans="1:10" ht="12.75">
      <c r="A20" s="1">
        <v>20</v>
      </c>
      <c r="B20" s="9" t="s">
        <v>35</v>
      </c>
      <c r="C20" s="10" t="s">
        <v>25</v>
      </c>
      <c r="D20" s="11">
        <v>641</v>
      </c>
      <c r="E20" s="12">
        <v>835</v>
      </c>
      <c r="F20" s="12">
        <v>444</v>
      </c>
      <c r="G20" s="12">
        <v>880</v>
      </c>
      <c r="H20" s="12">
        <v>867</v>
      </c>
      <c r="I20" s="12">
        <v>884</v>
      </c>
      <c r="J20" s="12">
        <f t="shared" si="0"/>
        <v>3910</v>
      </c>
    </row>
    <row r="21" spans="1:10" ht="12.75">
      <c r="A21" s="1">
        <v>21</v>
      </c>
      <c r="B21" s="9" t="s">
        <v>36</v>
      </c>
      <c r="C21" s="10" t="s">
        <v>23</v>
      </c>
      <c r="D21" s="13">
        <v>555</v>
      </c>
      <c r="E21" s="12">
        <v>923</v>
      </c>
      <c r="F21" s="12">
        <v>914</v>
      </c>
      <c r="G21" s="12">
        <v>963</v>
      </c>
      <c r="H21" s="12">
        <v>631</v>
      </c>
      <c r="I21" s="12">
        <v>446</v>
      </c>
      <c r="J21" s="12">
        <f t="shared" si="0"/>
        <v>3877</v>
      </c>
    </row>
    <row r="22" spans="1:10" ht="12.75">
      <c r="A22" s="1">
        <v>22</v>
      </c>
      <c r="B22" s="9" t="s">
        <v>37</v>
      </c>
      <c r="C22" s="10" t="s">
        <v>10</v>
      </c>
      <c r="D22" s="11"/>
      <c r="E22" s="12">
        <v>519</v>
      </c>
      <c r="F22" s="12">
        <v>588</v>
      </c>
      <c r="G22" s="12">
        <v>929</v>
      </c>
      <c r="H22" s="12">
        <v>477</v>
      </c>
      <c r="I22" s="12">
        <v>1350</v>
      </c>
      <c r="J22" s="12">
        <f t="shared" si="0"/>
        <v>3863</v>
      </c>
    </row>
    <row r="23" spans="1:10" ht="12.75">
      <c r="A23" s="1">
        <v>23</v>
      </c>
      <c r="B23" s="9" t="s">
        <v>38</v>
      </c>
      <c r="C23" s="10" t="s">
        <v>20</v>
      </c>
      <c r="D23" s="11">
        <v>92</v>
      </c>
      <c r="E23" s="12">
        <v>1339</v>
      </c>
      <c r="F23" s="12">
        <v>916</v>
      </c>
      <c r="G23" s="12">
        <v>860</v>
      </c>
      <c r="H23" s="12">
        <v>615</v>
      </c>
      <c r="I23" s="12">
        <v>-54</v>
      </c>
      <c r="J23" s="12">
        <f t="shared" si="0"/>
        <v>3676</v>
      </c>
    </row>
    <row r="24" spans="1:10" ht="12.75">
      <c r="A24" s="1">
        <v>24</v>
      </c>
      <c r="B24" s="9" t="s">
        <v>39</v>
      </c>
      <c r="C24" s="10" t="s">
        <v>23</v>
      </c>
      <c r="D24" s="11">
        <v>859</v>
      </c>
      <c r="E24" s="12">
        <v>465</v>
      </c>
      <c r="F24" s="12">
        <v>828</v>
      </c>
      <c r="G24" s="12">
        <v>309</v>
      </c>
      <c r="H24" s="12">
        <v>1154</v>
      </c>
      <c r="I24" s="12">
        <v>901</v>
      </c>
      <c r="J24" s="12">
        <f t="shared" si="0"/>
        <v>3657</v>
      </c>
    </row>
    <row r="25" spans="1:10" ht="12.75">
      <c r="A25" s="1">
        <v>25</v>
      </c>
      <c r="B25" s="9" t="s">
        <v>40</v>
      </c>
      <c r="C25" s="10" t="s">
        <v>23</v>
      </c>
      <c r="D25" s="11"/>
      <c r="E25" s="12">
        <v>1058</v>
      </c>
      <c r="F25" s="12">
        <v>732</v>
      </c>
      <c r="G25" s="12">
        <v>648</v>
      </c>
      <c r="H25" s="12">
        <v>454</v>
      </c>
      <c r="I25" s="12">
        <v>588</v>
      </c>
      <c r="J25" s="12">
        <f t="shared" si="0"/>
        <v>3480</v>
      </c>
    </row>
    <row r="26" spans="1:10" ht="12.75">
      <c r="A26" s="1">
        <v>26</v>
      </c>
      <c r="B26" s="9" t="s">
        <v>41</v>
      </c>
      <c r="C26" s="10" t="s">
        <v>23</v>
      </c>
      <c r="D26" s="11"/>
      <c r="E26" s="12">
        <v>1158</v>
      </c>
      <c r="F26" s="12">
        <v>134</v>
      </c>
      <c r="G26" s="12">
        <v>531</v>
      </c>
      <c r="H26" s="12">
        <v>852</v>
      </c>
      <c r="I26" s="12">
        <v>641</v>
      </c>
      <c r="J26" s="12">
        <f t="shared" si="0"/>
        <v>3316</v>
      </c>
    </row>
    <row r="27" spans="1:10" ht="12.75">
      <c r="A27" s="1">
        <v>27</v>
      </c>
      <c r="B27" s="9" t="s">
        <v>42</v>
      </c>
      <c r="C27" s="10" t="s">
        <v>10</v>
      </c>
      <c r="D27" s="11"/>
      <c r="E27" s="12">
        <v>192</v>
      </c>
      <c r="F27" s="12">
        <v>578</v>
      </c>
      <c r="G27" s="12">
        <v>815</v>
      </c>
      <c r="H27" s="12">
        <v>622</v>
      </c>
      <c r="I27" s="12">
        <v>699</v>
      </c>
      <c r="J27" s="12">
        <f t="shared" si="0"/>
        <v>2906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G7" sqref="G7"/>
    </sheetView>
  </sheetViews>
  <sheetFormatPr defaultColWidth="9.140625" defaultRowHeight="12.75"/>
  <cols>
    <col min="1" max="1" width="8.7109375" style="1" customWidth="1"/>
    <col min="2" max="2" width="24.57421875" style="1" customWidth="1"/>
    <col min="3" max="5" width="11.57421875" style="1" customWidth="1"/>
    <col min="6" max="8" width="12.8515625" style="1" customWidth="1"/>
    <col min="9" max="9" width="8.57421875" style="14" customWidth="1"/>
    <col min="10" max="10" width="6.7109375" style="14" customWidth="1"/>
    <col min="11" max="16384" width="8.7109375" style="1" customWidth="1"/>
  </cols>
  <sheetData>
    <row r="1" spans="1:10" ht="12.75" customHeight="1">
      <c r="A1"/>
      <c r="B1" s="15" t="s">
        <v>0</v>
      </c>
      <c r="C1" s="16" t="s">
        <v>43</v>
      </c>
      <c r="D1" s="16" t="s">
        <v>44</v>
      </c>
      <c r="E1" s="16" t="s">
        <v>45</v>
      </c>
      <c r="F1" s="16" t="s">
        <v>46</v>
      </c>
      <c r="G1" s="16" t="s">
        <v>47</v>
      </c>
      <c r="H1" s="16" t="s">
        <v>48</v>
      </c>
      <c r="I1" s="17" t="s">
        <v>49</v>
      </c>
      <c r="J1" s="17"/>
    </row>
    <row r="2" spans="1:10" ht="18.75">
      <c r="A2"/>
      <c r="B2" s="15"/>
      <c r="C2" s="16"/>
      <c r="D2" s="16"/>
      <c r="E2" s="16"/>
      <c r="F2" s="16"/>
      <c r="G2" s="16"/>
      <c r="H2" s="16"/>
      <c r="I2" s="18" t="s">
        <v>50</v>
      </c>
      <c r="J2" s="18" t="s">
        <v>51</v>
      </c>
    </row>
    <row r="3" spans="1:10" ht="12.75">
      <c r="A3" s="19">
        <v>1</v>
      </c>
      <c r="B3" s="20">
        <f>Roster!B3</f>
        <v>0</v>
      </c>
      <c r="C3" s="21">
        <f>Roster!E3</f>
        <v>1577</v>
      </c>
      <c r="D3" s="21">
        <f>Roster!F3</f>
        <v>1543</v>
      </c>
      <c r="E3" s="21">
        <f>Roster!G3</f>
        <v>1352</v>
      </c>
      <c r="F3" s="21">
        <f>Roster!H3</f>
        <v>1057</v>
      </c>
      <c r="G3" s="21">
        <f>Roster!I3</f>
        <v>980</v>
      </c>
      <c r="H3" s="21">
        <f>Roster!J3</f>
        <v>6509</v>
      </c>
      <c r="I3" s="22">
        <v>1</v>
      </c>
      <c r="J3" s="23">
        <v>1</v>
      </c>
    </row>
    <row r="4" spans="1:10" ht="12.75">
      <c r="A4" s="19"/>
      <c r="B4" s="24">
        <f>Roster!B2</f>
        <v>0</v>
      </c>
      <c r="C4" s="9">
        <f>Roster!E2</f>
        <v>1273</v>
      </c>
      <c r="D4" s="9">
        <f>Roster!F2</f>
        <v>1352</v>
      </c>
      <c r="E4" s="9">
        <f>Roster!G2</f>
        <v>1307</v>
      </c>
      <c r="F4" s="9">
        <f>Roster!H2</f>
        <v>1138</v>
      </c>
      <c r="G4" s="9">
        <f>Roster!I2</f>
        <v>1447</v>
      </c>
      <c r="H4" s="9">
        <f>Roster!J2</f>
        <v>6517</v>
      </c>
      <c r="I4" s="11">
        <v>1</v>
      </c>
      <c r="J4" s="25">
        <v>2</v>
      </c>
    </row>
    <row r="5" spans="1:10" ht="12.75">
      <c r="A5" s="19"/>
      <c r="B5" s="24">
        <f>Roster!B11</f>
        <v>0</v>
      </c>
      <c r="C5" s="9">
        <f>Roster!E11</f>
        <v>956</v>
      </c>
      <c r="D5" s="9">
        <f>Roster!F11</f>
        <v>744</v>
      </c>
      <c r="E5" s="9">
        <f>Roster!G11</f>
        <v>1083</v>
      </c>
      <c r="F5" s="9">
        <f>Roster!H11</f>
        <v>1142</v>
      </c>
      <c r="G5" s="9">
        <f>Roster!I11</f>
        <v>1032</v>
      </c>
      <c r="H5" s="9">
        <f>Roster!J11</f>
        <v>4957</v>
      </c>
      <c r="I5" s="11">
        <v>1</v>
      </c>
      <c r="J5" s="25">
        <v>3</v>
      </c>
    </row>
    <row r="6" spans="1:10" ht="13.5">
      <c r="A6" s="19"/>
      <c r="B6" s="26">
        <f>Roster!B12</f>
        <v>0</v>
      </c>
      <c r="C6" s="27">
        <f>Roster!E12</f>
        <v>1117</v>
      </c>
      <c r="D6" s="27">
        <f>Roster!F12</f>
        <v>1188</v>
      </c>
      <c r="E6" s="27">
        <f>Roster!G12</f>
        <v>780</v>
      </c>
      <c r="F6" s="27">
        <f>Roster!H12</f>
        <v>760</v>
      </c>
      <c r="G6" s="27">
        <f>Roster!I12</f>
        <v>1013</v>
      </c>
      <c r="H6" s="27">
        <f>Roster!J12</f>
        <v>4858</v>
      </c>
      <c r="I6" s="28">
        <v>1</v>
      </c>
      <c r="J6" s="29">
        <v>4</v>
      </c>
    </row>
    <row r="7" spans="1:10" ht="12.75">
      <c r="A7" s="19">
        <v>2</v>
      </c>
      <c r="B7" s="20">
        <f>Roster!B4</f>
        <v>0</v>
      </c>
      <c r="C7" s="21">
        <f>Roster!E4</f>
        <v>547</v>
      </c>
      <c r="D7" s="21">
        <f>Roster!F4</f>
        <v>1597</v>
      </c>
      <c r="E7" s="21">
        <f>Roster!G4</f>
        <v>636</v>
      </c>
      <c r="F7" s="21">
        <f>Roster!H4</f>
        <v>1145</v>
      </c>
      <c r="G7" s="21">
        <f>Roster!I4</f>
        <v>1433</v>
      </c>
      <c r="H7" s="21">
        <f>Roster!J4</f>
        <v>5358</v>
      </c>
      <c r="I7" s="22">
        <v>2</v>
      </c>
      <c r="J7" s="23">
        <v>1</v>
      </c>
    </row>
    <row r="8" spans="1:10" ht="12.75">
      <c r="A8" s="19"/>
      <c r="B8" s="24">
        <f>Roster!B7</f>
        <v>0</v>
      </c>
      <c r="C8" s="9">
        <f>Roster!E7</f>
        <v>757</v>
      </c>
      <c r="D8" s="9">
        <f>Roster!F7</f>
        <v>1335</v>
      </c>
      <c r="E8" s="9">
        <f>Roster!G7</f>
        <v>782</v>
      </c>
      <c r="F8" s="9">
        <f>Roster!H7</f>
        <v>1138</v>
      </c>
      <c r="G8" s="9">
        <f>Roster!I7</f>
        <v>1151</v>
      </c>
      <c r="H8" s="9">
        <f>Roster!J7</f>
        <v>5163</v>
      </c>
      <c r="I8" s="30">
        <v>2</v>
      </c>
      <c r="J8" s="25">
        <v>2</v>
      </c>
    </row>
    <row r="9" spans="1:10" ht="12.75">
      <c r="A9" s="19"/>
      <c r="B9" s="24">
        <f>Roster!B5</f>
        <v>0</v>
      </c>
      <c r="C9" s="9">
        <f>Roster!E5</f>
        <v>728</v>
      </c>
      <c r="D9" s="9">
        <f>Roster!F5</f>
        <v>364</v>
      </c>
      <c r="E9" s="9">
        <f>Roster!G5</f>
        <v>1547</v>
      </c>
      <c r="F9" s="9">
        <f>Roster!H5</f>
        <v>1260</v>
      </c>
      <c r="G9" s="9">
        <f>Roster!I5</f>
        <v>1450</v>
      </c>
      <c r="H9" s="9">
        <f>Roster!J5</f>
        <v>5349</v>
      </c>
      <c r="I9" s="30">
        <v>2</v>
      </c>
      <c r="J9" s="25">
        <v>3</v>
      </c>
    </row>
    <row r="10" spans="1:10" ht="13.5">
      <c r="A10" s="19"/>
      <c r="B10" s="26">
        <f>Roster!B8</f>
        <v>0</v>
      </c>
      <c r="C10" s="27">
        <f>Roster!E8</f>
        <v>715</v>
      </c>
      <c r="D10" s="27">
        <f>Roster!F8</f>
        <v>1277</v>
      </c>
      <c r="E10" s="27">
        <f>Roster!G8</f>
        <v>1336</v>
      </c>
      <c r="F10" s="27">
        <f>Roster!H8</f>
        <v>900</v>
      </c>
      <c r="G10" s="27">
        <f>Roster!I8</f>
        <v>830</v>
      </c>
      <c r="H10" s="27">
        <f>Roster!J8</f>
        <v>5058</v>
      </c>
      <c r="I10" s="28">
        <v>2</v>
      </c>
      <c r="J10" s="29">
        <v>4</v>
      </c>
    </row>
    <row r="11" spans="1:10" ht="12.75">
      <c r="A11" s="19">
        <v>3</v>
      </c>
      <c r="B11" s="20">
        <f>Roster!B20</f>
        <v>0</v>
      </c>
      <c r="C11" s="21">
        <f>Roster!E20</f>
        <v>835</v>
      </c>
      <c r="D11" s="21">
        <f>Roster!F20</f>
        <v>444</v>
      </c>
      <c r="E11" s="21">
        <f>Roster!G20</f>
        <v>880</v>
      </c>
      <c r="F11" s="21">
        <f>Roster!H20</f>
        <v>867</v>
      </c>
      <c r="G11" s="21">
        <f>Roster!I20</f>
        <v>884</v>
      </c>
      <c r="H11" s="21">
        <f>Roster!J20</f>
        <v>3910</v>
      </c>
      <c r="I11" s="22">
        <v>3</v>
      </c>
      <c r="J11" s="23">
        <v>1</v>
      </c>
    </row>
    <row r="12" spans="1:10" ht="12.75">
      <c r="A12" s="19"/>
      <c r="B12" s="24">
        <f>Roster!B10</f>
        <v>0</v>
      </c>
      <c r="C12" s="9">
        <f>Roster!E10</f>
        <v>1219</v>
      </c>
      <c r="D12" s="9">
        <f>Roster!F10</f>
        <v>739</v>
      </c>
      <c r="E12" s="9">
        <f>Roster!G10</f>
        <v>1114</v>
      </c>
      <c r="F12" s="9">
        <f>Roster!H10</f>
        <v>345</v>
      </c>
      <c r="G12" s="9">
        <f>Roster!I10</f>
        <v>1554</v>
      </c>
      <c r="H12" s="9">
        <f>Roster!J10</f>
        <v>4971</v>
      </c>
      <c r="I12" s="30">
        <v>3</v>
      </c>
      <c r="J12" s="25">
        <v>2</v>
      </c>
    </row>
    <row r="13" spans="1:10" ht="12.75">
      <c r="A13" s="19"/>
      <c r="B13" s="24">
        <f>Roster!B14</f>
        <v>0</v>
      </c>
      <c r="C13" s="9">
        <f>Roster!E14</f>
        <v>812</v>
      </c>
      <c r="D13" s="9">
        <f>Roster!F14</f>
        <v>1189</v>
      </c>
      <c r="E13" s="9">
        <f>Roster!G14</f>
        <v>557</v>
      </c>
      <c r="F13" s="9">
        <f>Roster!H14</f>
        <v>1201</v>
      </c>
      <c r="G13" s="9">
        <f>Roster!I14</f>
        <v>980</v>
      </c>
      <c r="H13" s="9">
        <f>Roster!J14</f>
        <v>4739</v>
      </c>
      <c r="I13" s="30">
        <v>3</v>
      </c>
      <c r="J13" s="25">
        <v>3</v>
      </c>
    </row>
    <row r="14" spans="1:10" ht="13.5">
      <c r="A14" s="19"/>
      <c r="B14" s="26">
        <f>Roster!B15</f>
        <v>0</v>
      </c>
      <c r="C14" s="27">
        <f>Roster!E15</f>
        <v>1076</v>
      </c>
      <c r="D14" s="27">
        <f>Roster!F15</f>
        <v>510</v>
      </c>
      <c r="E14" s="27">
        <f>Roster!G15</f>
        <v>1281</v>
      </c>
      <c r="F14" s="27">
        <f>Roster!H15</f>
        <v>706</v>
      </c>
      <c r="G14" s="27">
        <f>Roster!I15</f>
        <v>1108</v>
      </c>
      <c r="H14" s="27">
        <f>Roster!J15</f>
        <v>4681</v>
      </c>
      <c r="I14" s="28">
        <v>3</v>
      </c>
      <c r="J14" s="29">
        <v>4</v>
      </c>
    </row>
    <row r="15" spans="1:10" ht="12.75">
      <c r="A15" s="19">
        <v>4</v>
      </c>
      <c r="B15" s="20">
        <f>Roster!B16</f>
        <v>0</v>
      </c>
      <c r="C15" s="21">
        <f>Roster!E16</f>
        <v>1268</v>
      </c>
      <c r="D15" s="21">
        <f>Roster!F16</f>
        <v>980</v>
      </c>
      <c r="E15" s="21">
        <f>Roster!G16</f>
        <v>1293</v>
      </c>
      <c r="F15" s="21">
        <f>Roster!H16</f>
        <v>588</v>
      </c>
      <c r="G15" s="21">
        <f>Roster!I16</f>
        <v>521</v>
      </c>
      <c r="H15" s="21">
        <f>Roster!J16</f>
        <v>4650</v>
      </c>
      <c r="I15" s="22">
        <v>4</v>
      </c>
      <c r="J15" s="23">
        <v>1</v>
      </c>
    </row>
    <row r="16" spans="1:10" ht="12.75">
      <c r="A16" s="19"/>
      <c r="B16" s="24">
        <f>Roster!B18</f>
        <v>0</v>
      </c>
      <c r="C16" s="9">
        <f>Roster!E18</f>
        <v>1284</v>
      </c>
      <c r="D16" s="9">
        <f>Roster!F18</f>
        <v>1331</v>
      </c>
      <c r="E16" s="9">
        <f>Roster!G18</f>
        <v>920</v>
      </c>
      <c r="F16" s="9">
        <f>Roster!H18</f>
        <v>354</v>
      </c>
      <c r="G16" s="9">
        <f>Roster!I18</f>
        <v>289</v>
      </c>
      <c r="H16" s="9">
        <f>Roster!J18</f>
        <v>4178</v>
      </c>
      <c r="I16" s="30">
        <v>4</v>
      </c>
      <c r="J16" s="25">
        <v>2</v>
      </c>
    </row>
    <row r="17" spans="1:10" ht="12.75">
      <c r="A17" s="19"/>
      <c r="B17" s="24">
        <f>Roster!B6</f>
        <v>0</v>
      </c>
      <c r="C17" s="9">
        <f>Roster!E6</f>
        <v>1381</v>
      </c>
      <c r="D17" s="9">
        <f>Roster!F6</f>
        <v>802</v>
      </c>
      <c r="E17" s="9">
        <f>Roster!G6</f>
        <v>1127</v>
      </c>
      <c r="F17" s="9">
        <f>Roster!H6</f>
        <v>1365</v>
      </c>
      <c r="G17" s="9">
        <f>Roster!I6</f>
        <v>591</v>
      </c>
      <c r="H17" s="9">
        <f>Roster!J6</f>
        <v>5266</v>
      </c>
      <c r="I17" s="30">
        <v>4</v>
      </c>
      <c r="J17" s="25">
        <v>3</v>
      </c>
    </row>
    <row r="18" spans="1:10" ht="13.5">
      <c r="A18" s="19"/>
      <c r="B18" s="26">
        <f>Roster!B9</f>
        <v>0</v>
      </c>
      <c r="C18" s="27">
        <f>Roster!E9</f>
        <v>809</v>
      </c>
      <c r="D18" s="27">
        <f>Roster!F9</f>
        <v>1336</v>
      </c>
      <c r="E18" s="27">
        <f>Roster!G9</f>
        <v>904</v>
      </c>
      <c r="F18" s="27">
        <f>Roster!H9</f>
        <v>957</v>
      </c>
      <c r="G18" s="27">
        <f>Roster!I9</f>
        <v>1050</v>
      </c>
      <c r="H18" s="27">
        <f>Roster!J9</f>
        <v>5056</v>
      </c>
      <c r="I18" s="28">
        <v>4</v>
      </c>
      <c r="J18" s="29">
        <v>4</v>
      </c>
    </row>
    <row r="19" spans="1:10" ht="12.75">
      <c r="A19" s="19">
        <v>5</v>
      </c>
      <c r="B19" s="20">
        <f>Roster!B13</f>
        <v>0</v>
      </c>
      <c r="C19" s="21">
        <f>Roster!E13</f>
        <v>487</v>
      </c>
      <c r="D19" s="21">
        <f>Roster!F13</f>
        <v>708</v>
      </c>
      <c r="E19" s="21">
        <f>Roster!G13</f>
        <v>1053</v>
      </c>
      <c r="F19" s="21">
        <f>Roster!H13</f>
        <v>1582</v>
      </c>
      <c r="G19" s="21">
        <f>Roster!I13</f>
        <v>949</v>
      </c>
      <c r="H19" s="21">
        <f>Roster!J13</f>
        <v>4779</v>
      </c>
      <c r="I19" s="22">
        <v>5</v>
      </c>
      <c r="J19" s="23">
        <v>1</v>
      </c>
    </row>
    <row r="20" spans="1:10" ht="12.75">
      <c r="A20" s="19"/>
      <c r="B20" s="24">
        <f>Roster!B21</f>
        <v>0</v>
      </c>
      <c r="C20" s="9">
        <f>Roster!E21</f>
        <v>923</v>
      </c>
      <c r="D20" s="9">
        <f>Roster!F21</f>
        <v>914</v>
      </c>
      <c r="E20" s="9">
        <f>Roster!G21</f>
        <v>963</v>
      </c>
      <c r="F20" s="9">
        <f>Roster!H21</f>
        <v>631</v>
      </c>
      <c r="G20" s="9">
        <f>Roster!I21</f>
        <v>446</v>
      </c>
      <c r="H20" s="9">
        <f>Roster!J21</f>
        <v>3877</v>
      </c>
      <c r="I20" s="30">
        <v>5</v>
      </c>
      <c r="J20" s="25">
        <v>2</v>
      </c>
    </row>
    <row r="21" spans="1:10" ht="12.75">
      <c r="A21" s="19"/>
      <c r="B21" s="24">
        <f>Roster!B22</f>
        <v>0</v>
      </c>
      <c r="C21" s="9">
        <f>Roster!E22</f>
        <v>519</v>
      </c>
      <c r="D21" s="9">
        <f>Roster!F22</f>
        <v>588</v>
      </c>
      <c r="E21" s="9">
        <f>Roster!G22</f>
        <v>929</v>
      </c>
      <c r="F21" s="9">
        <f>Roster!H22</f>
        <v>477</v>
      </c>
      <c r="G21" s="9">
        <f>Roster!I22</f>
        <v>1350</v>
      </c>
      <c r="H21" s="9">
        <f>Roster!J22</f>
        <v>3863</v>
      </c>
      <c r="I21" s="30">
        <v>5</v>
      </c>
      <c r="J21" s="25">
        <v>3</v>
      </c>
    </row>
    <row r="22" spans="1:10" ht="13.5">
      <c r="A22" s="19"/>
      <c r="B22" s="26">
        <f>Roster!B19</f>
        <v>0</v>
      </c>
      <c r="C22" s="27">
        <f>Roster!E19</f>
        <v>323</v>
      </c>
      <c r="D22" s="27">
        <f>Roster!F19</f>
        <v>1418</v>
      </c>
      <c r="E22" s="27">
        <f>Roster!G19</f>
        <v>612</v>
      </c>
      <c r="F22" s="27">
        <f>Roster!H19</f>
        <v>835</v>
      </c>
      <c r="G22" s="27">
        <f>Roster!I19</f>
        <v>781</v>
      </c>
      <c r="H22" s="27">
        <f>Roster!J19</f>
        <v>3969</v>
      </c>
      <c r="I22" s="28">
        <v>5</v>
      </c>
      <c r="J22" s="29">
        <v>4</v>
      </c>
    </row>
    <row r="23" spans="1:10" ht="12.75">
      <c r="A23" s="19">
        <v>6</v>
      </c>
      <c r="B23" s="20">
        <f>Roster!B26</f>
        <v>0</v>
      </c>
      <c r="C23" s="21">
        <f>Roster!E26</f>
        <v>1158</v>
      </c>
      <c r="D23" s="21">
        <f>Roster!F26</f>
        <v>134</v>
      </c>
      <c r="E23" s="21">
        <f>Roster!G26</f>
        <v>531</v>
      </c>
      <c r="F23" s="21">
        <f>Roster!H26</f>
        <v>852</v>
      </c>
      <c r="G23" s="21">
        <f>Roster!I26</f>
        <v>641</v>
      </c>
      <c r="H23" s="21">
        <f>Roster!J26</f>
        <v>3316</v>
      </c>
      <c r="I23" s="22">
        <v>6</v>
      </c>
      <c r="J23" s="23">
        <v>1</v>
      </c>
    </row>
    <row r="24" spans="1:10" ht="12.75">
      <c r="A24" s="19"/>
      <c r="B24" s="24">
        <f>Roster!B17</f>
        <v>0</v>
      </c>
      <c r="C24" s="9">
        <f>Roster!E17</f>
        <v>795</v>
      </c>
      <c r="D24" s="9">
        <f>Roster!F17</f>
        <v>952</v>
      </c>
      <c r="E24" s="9">
        <f>Roster!G17</f>
        <v>960</v>
      </c>
      <c r="F24" s="9">
        <f>Roster!H17</f>
        <v>1238</v>
      </c>
      <c r="G24" s="9">
        <f>Roster!I17</f>
        <v>639</v>
      </c>
      <c r="H24" s="9">
        <f>Roster!J17</f>
        <v>4584</v>
      </c>
      <c r="I24" s="30">
        <v>6</v>
      </c>
      <c r="J24" s="25">
        <v>2</v>
      </c>
    </row>
    <row r="25" spans="1:10" ht="13.5">
      <c r="A25" s="19"/>
      <c r="B25" s="26">
        <f>Roster!B24</f>
        <v>0</v>
      </c>
      <c r="C25" s="27">
        <f>Roster!E24</f>
        <v>465</v>
      </c>
      <c r="D25" s="27">
        <f>Roster!F24</f>
        <v>828</v>
      </c>
      <c r="E25" s="27">
        <f>Roster!G24</f>
        <v>309</v>
      </c>
      <c r="F25" s="27">
        <f>Roster!H24</f>
        <v>1154</v>
      </c>
      <c r="G25" s="27">
        <f>Roster!I24</f>
        <v>901</v>
      </c>
      <c r="H25" s="27">
        <f>Roster!J24</f>
        <v>3657</v>
      </c>
      <c r="I25" s="31">
        <v>6</v>
      </c>
      <c r="J25" s="29">
        <v>3</v>
      </c>
    </row>
    <row r="26" spans="1:10" ht="12.75">
      <c r="A26" s="19">
        <v>7</v>
      </c>
      <c r="B26" s="20">
        <f>Roster!B23</f>
        <v>0</v>
      </c>
      <c r="C26" s="21">
        <f>Roster!E23</f>
        <v>1339</v>
      </c>
      <c r="D26" s="21">
        <f>Roster!F23</f>
        <v>916</v>
      </c>
      <c r="E26" s="21">
        <f>Roster!G23</f>
        <v>860</v>
      </c>
      <c r="F26" s="21">
        <f>Roster!H23</f>
        <v>615</v>
      </c>
      <c r="G26" s="21">
        <f>Roster!I23</f>
        <v>-54</v>
      </c>
      <c r="H26" s="21">
        <f>Roster!J23</f>
        <v>3676</v>
      </c>
      <c r="I26" s="22">
        <v>7</v>
      </c>
      <c r="J26" s="23">
        <v>1</v>
      </c>
    </row>
    <row r="27" spans="1:10" ht="12.75">
      <c r="A27" s="19"/>
      <c r="B27" s="24">
        <f>Roster!B25</f>
        <v>0</v>
      </c>
      <c r="C27" s="9">
        <f>Roster!E25</f>
        <v>1058</v>
      </c>
      <c r="D27" s="9">
        <f>Roster!F25</f>
        <v>732</v>
      </c>
      <c r="E27" s="9">
        <f>Roster!G25</f>
        <v>648</v>
      </c>
      <c r="F27" s="9">
        <f>Roster!H25</f>
        <v>454</v>
      </c>
      <c r="G27" s="9">
        <f>Roster!I25</f>
        <v>588</v>
      </c>
      <c r="H27" s="9">
        <f>Roster!J25</f>
        <v>3480</v>
      </c>
      <c r="I27" s="11">
        <v>7</v>
      </c>
      <c r="J27" s="25">
        <v>2</v>
      </c>
    </row>
    <row r="28" spans="1:10" ht="13.5">
      <c r="A28" s="19"/>
      <c r="B28" s="26">
        <f>Roster!B27</f>
        <v>0</v>
      </c>
      <c r="C28" s="27">
        <f>Roster!E27</f>
        <v>192</v>
      </c>
      <c r="D28" s="27">
        <f>Roster!F27</f>
        <v>578</v>
      </c>
      <c r="E28" s="27">
        <f>Roster!G27</f>
        <v>815</v>
      </c>
      <c r="F28" s="27">
        <f>Roster!H27</f>
        <v>622</v>
      </c>
      <c r="G28" s="27">
        <f>Roster!I27</f>
        <v>699</v>
      </c>
      <c r="H28" s="27">
        <f>Roster!J27</f>
        <v>2906</v>
      </c>
      <c r="I28" s="28">
        <v>7</v>
      </c>
      <c r="J28" s="29">
        <v>3</v>
      </c>
    </row>
  </sheetData>
  <sheetProtection selectLockedCells="1" selectUnlockedCells="1"/>
  <mergeCells count="15">
    <mergeCell ref="B1:B2"/>
    <mergeCell ref="C1:C2"/>
    <mergeCell ref="D1:D2"/>
    <mergeCell ref="E1:E2"/>
    <mergeCell ref="F1:F2"/>
    <mergeCell ref="G1:G2"/>
    <mergeCell ref="H1:H2"/>
    <mergeCell ref="I1:J1"/>
    <mergeCell ref="A3:A6"/>
    <mergeCell ref="A7:A10"/>
    <mergeCell ref="A11:A14"/>
    <mergeCell ref="A15:A18"/>
    <mergeCell ref="A19:A22"/>
    <mergeCell ref="A23:A25"/>
    <mergeCell ref="A26:A28"/>
  </mergeCells>
  <printOptions gridLines="1"/>
  <pageMargins left="0.75" right="0.75" top="1.2048611111111112" bottom="1" header="0.5" footer="0.5118055555555555"/>
  <pageSetup fitToHeight="0" fitToWidth="1" horizontalDpi="300" verticalDpi="300" orientation="landscape"/>
  <headerFooter alignWithMargins="0">
    <oddHeader>&amp;C&amp;"Arial,Bold"&amp;12ANNUAL OMAHA INVITATIONAL SKAT TOURNAMENT
Oct 4-Oct 5,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B2" sqref="B2"/>
    </sheetView>
  </sheetViews>
  <sheetFormatPr defaultColWidth="9.140625" defaultRowHeight="12.75"/>
  <cols>
    <col min="1" max="1" width="29.7109375" style="32" customWidth="1"/>
    <col min="2" max="2" width="25.140625" style="32" customWidth="1"/>
    <col min="3" max="7" width="11.57421875" style="32" customWidth="1"/>
    <col min="8" max="8" width="14.140625" style="32" customWidth="1"/>
    <col min="9" max="16384" width="8.7109375" style="32" customWidth="1"/>
  </cols>
  <sheetData>
    <row r="1" spans="1:8" ht="12.75">
      <c r="A1"/>
      <c r="B1" s="32" t="s">
        <v>52</v>
      </c>
      <c r="C1" s="33" t="s">
        <v>53</v>
      </c>
      <c r="D1" s="33" t="s">
        <v>54</v>
      </c>
      <c r="E1" s="33" t="s">
        <v>55</v>
      </c>
      <c r="F1" s="33" t="s">
        <v>56</v>
      </c>
      <c r="G1" s="33" t="s">
        <v>57</v>
      </c>
      <c r="H1" s="33" t="s">
        <v>58</v>
      </c>
    </row>
    <row r="2" spans="1:8" ht="12.75">
      <c r="A2"/>
      <c r="B2" s="34" t="s">
        <v>59</v>
      </c>
      <c r="C2" s="32" t="e">
        <f aca="true" t="shared" si="0" ref="C2:C7">VLOOKUP($B2,$A$10:$H$44,3,0)</f>
        <v>#N/A</v>
      </c>
      <c r="D2" s="32" t="e">
        <f aca="true" t="shared" si="1" ref="D2:D7">VLOOKUP($B2,$A$10:$H$44,4,0)</f>
        <v>#N/A</v>
      </c>
      <c r="E2" s="32" t="e">
        <f aca="true" t="shared" si="2" ref="E2:E7">VLOOKUP($B2,$A$10:$H$44,5,0)</f>
        <v>#N/A</v>
      </c>
      <c r="F2" s="32" t="e">
        <f aca="true" t="shared" si="3" ref="F2:F7">VLOOKUP($B2,$A$10:$H$44,6,0)</f>
        <v>#N/A</v>
      </c>
      <c r="G2" s="32" t="e">
        <f aca="true" t="shared" si="4" ref="G2:G7">VLOOKUP($B2,$A$10:$H$44,7,0)</f>
        <v>#N/A</v>
      </c>
      <c r="H2" s="32" t="e">
        <f aca="true" t="shared" si="5" ref="H2:H7">VLOOKUP($B2,$A$10:$H$44,8,0)</f>
        <v>#N/A</v>
      </c>
    </row>
    <row r="3" spans="1:8" ht="12.75">
      <c r="A3"/>
      <c r="B3" s="32" t="s">
        <v>60</v>
      </c>
      <c r="C3" s="32" t="e">
        <f t="shared" si="0"/>
        <v>#N/A</v>
      </c>
      <c r="D3" s="32" t="e">
        <f t="shared" si="1"/>
        <v>#N/A</v>
      </c>
      <c r="E3" s="32" t="e">
        <f t="shared" si="2"/>
        <v>#N/A</v>
      </c>
      <c r="F3" s="32" t="e">
        <f t="shared" si="3"/>
        <v>#N/A</v>
      </c>
      <c r="G3" s="32" t="e">
        <f t="shared" si="4"/>
        <v>#N/A</v>
      </c>
      <c r="H3" s="32" t="e">
        <f t="shared" si="5"/>
        <v>#N/A</v>
      </c>
    </row>
    <row r="4" spans="1:8" ht="12.75">
      <c r="A4"/>
      <c r="B4" s="32" t="s">
        <v>61</v>
      </c>
      <c r="C4" s="32" t="e">
        <f t="shared" si="0"/>
        <v>#N/A</v>
      </c>
      <c r="D4" s="32" t="e">
        <f t="shared" si="1"/>
        <v>#N/A</v>
      </c>
      <c r="E4" s="32" t="e">
        <f t="shared" si="2"/>
        <v>#N/A</v>
      </c>
      <c r="F4" s="32" t="e">
        <f t="shared" si="3"/>
        <v>#N/A</v>
      </c>
      <c r="G4" s="32" t="e">
        <f t="shared" si="4"/>
        <v>#N/A</v>
      </c>
      <c r="H4" s="32" t="e">
        <f t="shared" si="5"/>
        <v>#N/A</v>
      </c>
    </row>
    <row r="5" spans="1:8" ht="12.75">
      <c r="A5"/>
      <c r="B5" s="35" t="s">
        <v>62</v>
      </c>
      <c r="C5" s="32" t="e">
        <f t="shared" si="0"/>
        <v>#N/A</v>
      </c>
      <c r="D5" s="32" t="e">
        <f t="shared" si="1"/>
        <v>#N/A</v>
      </c>
      <c r="E5" s="32" t="e">
        <f t="shared" si="2"/>
        <v>#N/A</v>
      </c>
      <c r="F5" s="32" t="e">
        <f t="shared" si="3"/>
        <v>#N/A</v>
      </c>
      <c r="G5" s="32" t="e">
        <f t="shared" si="4"/>
        <v>#N/A</v>
      </c>
      <c r="H5" s="32" t="e">
        <f t="shared" si="5"/>
        <v>#N/A</v>
      </c>
    </row>
    <row r="6" spans="1:8" ht="12.75">
      <c r="A6"/>
      <c r="B6" s="32" t="s">
        <v>63</v>
      </c>
      <c r="C6" s="32" t="e">
        <f t="shared" si="0"/>
        <v>#N/A</v>
      </c>
      <c r="D6" s="32" t="e">
        <f t="shared" si="1"/>
        <v>#N/A</v>
      </c>
      <c r="E6" s="32" t="e">
        <f t="shared" si="2"/>
        <v>#N/A</v>
      </c>
      <c r="F6" s="32" t="e">
        <f t="shared" si="3"/>
        <v>#N/A</v>
      </c>
      <c r="G6" s="32" t="e">
        <f t="shared" si="4"/>
        <v>#N/A</v>
      </c>
      <c r="H6" s="32" t="e">
        <f t="shared" si="5"/>
        <v>#N/A</v>
      </c>
    </row>
    <row r="7" spans="1:8" ht="12.75">
      <c r="A7"/>
      <c r="B7" s="32" t="s">
        <v>64</v>
      </c>
      <c r="C7" s="32" t="e">
        <f t="shared" si="0"/>
        <v>#N/A</v>
      </c>
      <c r="D7" s="32" t="e">
        <f t="shared" si="1"/>
        <v>#N/A</v>
      </c>
      <c r="E7" s="32" t="e">
        <f t="shared" si="2"/>
        <v>#N/A</v>
      </c>
      <c r="F7" s="32" t="e">
        <f t="shared" si="3"/>
        <v>#N/A</v>
      </c>
      <c r="G7" s="32" t="e">
        <f t="shared" si="4"/>
        <v>#N/A</v>
      </c>
      <c r="H7" s="32" t="e">
        <f t="shared" si="5"/>
        <v>#N/A</v>
      </c>
    </row>
    <row r="8" spans="1:8" ht="12.75">
      <c r="A8"/>
      <c r="B8"/>
      <c r="C8"/>
      <c r="D8"/>
      <c r="E8"/>
      <c r="F8"/>
      <c r="G8"/>
      <c r="H8"/>
    </row>
    <row r="9" spans="1:8" ht="12.75">
      <c r="A9" s="35" t="s">
        <v>65</v>
      </c>
      <c r="B9" s="35"/>
      <c r="C9" s="36" t="s">
        <v>53</v>
      </c>
      <c r="D9" s="37" t="s">
        <v>54</v>
      </c>
      <c r="E9" s="37" t="s">
        <v>55</v>
      </c>
      <c r="F9" s="37" t="s">
        <v>56</v>
      </c>
      <c r="G9" s="37" t="s">
        <v>57</v>
      </c>
      <c r="H9" s="37" t="s">
        <v>58</v>
      </c>
    </row>
    <row r="10" spans="1:8" ht="12.75">
      <c r="A10" s="9"/>
      <c r="B10" s="9" t="s">
        <v>66</v>
      </c>
      <c r="C10" s="9" t="e">
        <f>VLOOKUP($B10,Roster!$B$2:$J$27,2,0)</f>
        <v>#N/A</v>
      </c>
      <c r="D10" s="9" t="e">
        <f>VLOOKUP($B10,Roster!$B$2:$J$27,3,0)</f>
        <v>#N/A</v>
      </c>
      <c r="E10" s="9" t="e">
        <f>VLOOKUP($B10,Roster!$B$2:$J$27,4,0)</f>
        <v>#N/A</v>
      </c>
      <c r="F10" s="9" t="e">
        <f>VLOOKUP($B10,Roster!$B$2:$J$27,5,0)</f>
        <v>#N/A</v>
      </c>
      <c r="G10" s="9" t="e">
        <f>VLOOKUP($B10,Roster!$B$2:$J$27,6,0)</f>
        <v>#N/A</v>
      </c>
      <c r="H10" s="9" t="e">
        <f>VLOOKUP($B10,Roster!$B$2:$J$27,7,0)</f>
        <v>#N/A</v>
      </c>
    </row>
    <row r="11" spans="1:8" ht="12.75">
      <c r="A11" s="9"/>
      <c r="B11" s="9" t="s">
        <v>67</v>
      </c>
      <c r="C11" s="9" t="e">
        <f>VLOOKUP($B11,Roster!$B$2:$J$27,2,0)</f>
        <v>#N/A</v>
      </c>
      <c r="D11" s="9" t="e">
        <f>VLOOKUP($B11,Roster!$B$2:$J$27,3,0)</f>
        <v>#N/A</v>
      </c>
      <c r="E11" s="9" t="e">
        <f>VLOOKUP($B11,Roster!$B$2:$J$27,4,0)</f>
        <v>#N/A</v>
      </c>
      <c r="F11" s="9" t="e">
        <f>VLOOKUP($B11,Roster!$B$2:$J$27,5,0)</f>
        <v>#N/A</v>
      </c>
      <c r="G11" s="9" t="e">
        <f>VLOOKUP($B11,Roster!$B$2:$J$27,6,0)</f>
        <v>#N/A</v>
      </c>
      <c r="H11" s="9" t="e">
        <f>VLOOKUP($B11,Roster!$B$2:$J$27,7,0)</f>
        <v>#N/A</v>
      </c>
    </row>
    <row r="12" spans="1:8" ht="12.75">
      <c r="A12" s="9"/>
      <c r="B12" s="9" t="s">
        <v>68</v>
      </c>
      <c r="C12" s="9" t="e">
        <f>VLOOKUP($B12,Roster!$B$2:$J$27,2,0)</f>
        <v>#N/A</v>
      </c>
      <c r="D12" s="9" t="e">
        <f>VLOOKUP($B12,Roster!$B$2:$J$27,3,0)</f>
        <v>#N/A</v>
      </c>
      <c r="E12" s="9" t="e">
        <f>VLOOKUP($B12,Roster!$B$2:$J$27,4,0)</f>
        <v>#N/A</v>
      </c>
      <c r="F12" s="9" t="e">
        <f>VLOOKUP($B12,Roster!$B$2:$J$27,5,0)</f>
        <v>#N/A</v>
      </c>
      <c r="G12" s="9" t="e">
        <f>VLOOKUP($B12,Roster!$B$2:$J$27,6,0)</f>
        <v>#N/A</v>
      </c>
      <c r="H12" s="9" t="e">
        <f>VLOOKUP($B12,Roster!$B$2:$J$27,7,0)</f>
        <v>#N/A</v>
      </c>
    </row>
    <row r="13" spans="1:8" ht="12.75">
      <c r="A13" s="9"/>
      <c r="B13" s="9" t="s">
        <v>69</v>
      </c>
      <c r="C13" s="9" t="e">
        <f>VLOOKUP($B13,Roster!$B$2:$J$27,2,0)</f>
        <v>#N/A</v>
      </c>
      <c r="D13" s="9" t="e">
        <f>VLOOKUP($B13,Roster!$B$2:$J$27,3,0)</f>
        <v>#N/A</v>
      </c>
      <c r="E13" s="9" t="e">
        <f>VLOOKUP($B13,Roster!$B$2:$J$27,4,0)</f>
        <v>#N/A</v>
      </c>
      <c r="F13" s="9" t="e">
        <f>VLOOKUP($B13,Roster!$B$2:$J$27,5,0)</f>
        <v>#N/A</v>
      </c>
      <c r="G13" s="9" t="e">
        <f>VLOOKUP($B13,Roster!$B$2:$J$27,6,0)</f>
        <v>#N/A</v>
      </c>
      <c r="H13" s="9" t="e">
        <f>VLOOKUP($B13,Roster!$B$2:$J$27,7,0)</f>
        <v>#N/A</v>
      </c>
    </row>
    <row r="14" spans="1:8" ht="12.75">
      <c r="A14" s="9" t="s">
        <v>59</v>
      </c>
      <c r="B14" s="35"/>
      <c r="C14" s="35" t="e">
        <f>SUM(C10:C13)</f>
        <v>#N/A</v>
      </c>
      <c r="D14" s="35" t="e">
        <f>SUM(D10:D13)</f>
        <v>#N/A</v>
      </c>
      <c r="E14" s="35" t="e">
        <f>SUM(E10:E13)</f>
        <v>#N/A</v>
      </c>
      <c r="F14" s="35" t="e">
        <f>SUM(F10:F13)</f>
        <v>#N/A</v>
      </c>
      <c r="G14" s="35" t="e">
        <f>SUM(G10:G13)</f>
        <v>#N/A</v>
      </c>
      <c r="H14" s="35" t="e">
        <f>SUM(H10:H13)</f>
        <v>#N/A</v>
      </c>
    </row>
    <row r="15" spans="1:8" ht="12.75">
      <c r="A15"/>
      <c r="B15"/>
      <c r="C15"/>
      <c r="D15"/>
      <c r="E15"/>
      <c r="F15"/>
      <c r="G15"/>
      <c r="H15"/>
    </row>
    <row r="16" spans="1:8" ht="12.75">
      <c r="A16" s="9"/>
      <c r="B16" s="9" t="s">
        <v>70</v>
      </c>
      <c r="C16" s="9" t="e">
        <f>VLOOKUP($B16,Roster!$B$2:$J$27,2,0)</f>
        <v>#N/A</v>
      </c>
      <c r="D16" s="9" t="e">
        <f>VLOOKUP($B16,Roster!$B$2:$J$27,3,0)</f>
        <v>#N/A</v>
      </c>
      <c r="E16" s="9" t="e">
        <f>VLOOKUP($B16,Roster!$B$2:$J$27,4,0)</f>
        <v>#N/A</v>
      </c>
      <c r="F16" s="9" t="e">
        <f>VLOOKUP($B16,Roster!$B$2:$J$27,5,0)</f>
        <v>#N/A</v>
      </c>
      <c r="G16" s="9" t="e">
        <f>VLOOKUP($B16,Roster!$B$2:$J$27,6,0)</f>
        <v>#N/A</v>
      </c>
      <c r="H16" s="9" t="e">
        <f>VLOOKUP($B16,Roster!$B$2:$J$27,7,0)</f>
        <v>#N/A</v>
      </c>
    </row>
    <row r="17" spans="1:8" ht="12.75">
      <c r="A17" s="9"/>
      <c r="B17" s="9" t="s">
        <v>71</v>
      </c>
      <c r="C17" s="9" t="e">
        <f>VLOOKUP($B17,Roster!$B$2:$J$27,2,0)</f>
        <v>#N/A</v>
      </c>
      <c r="D17" s="9" t="e">
        <f>VLOOKUP($B17,Roster!$B$2:$J$27,3,0)</f>
        <v>#N/A</v>
      </c>
      <c r="E17" s="9" t="e">
        <f>VLOOKUP($B17,Roster!$B$2:$J$27,4,0)</f>
        <v>#N/A</v>
      </c>
      <c r="F17" s="9" t="e">
        <f>VLOOKUP($B17,Roster!$B$2:$J$27,5,0)</f>
        <v>#N/A</v>
      </c>
      <c r="G17" s="9" t="e">
        <f>VLOOKUP($B17,Roster!$B$2:$J$27,6,0)</f>
        <v>#N/A</v>
      </c>
      <c r="H17" s="9" t="e">
        <f>VLOOKUP($B17,Roster!$B$2:$J$27,7,0)</f>
        <v>#N/A</v>
      </c>
    </row>
    <row r="18" spans="1:8" ht="12.75">
      <c r="A18" s="9"/>
      <c r="B18" s="9" t="s">
        <v>68</v>
      </c>
      <c r="C18" s="9" t="e">
        <f>VLOOKUP($B18,Roster!$B$2:$J$27,2,0)</f>
        <v>#N/A</v>
      </c>
      <c r="D18" s="9" t="e">
        <f>VLOOKUP($B18,Roster!$B$2:$J$27,3,0)</f>
        <v>#N/A</v>
      </c>
      <c r="E18" s="9" t="e">
        <f>VLOOKUP($B18,Roster!$B$2:$J$27,4,0)</f>
        <v>#N/A</v>
      </c>
      <c r="F18" s="9" t="e">
        <f>VLOOKUP($B18,Roster!$B$2:$J$27,5,0)</f>
        <v>#N/A</v>
      </c>
      <c r="G18" s="9" t="e">
        <f>VLOOKUP($B18,Roster!$B$2:$J$27,6,0)</f>
        <v>#N/A</v>
      </c>
      <c r="H18" s="9" t="e">
        <f>VLOOKUP($B18,Roster!$B$2:$J$27,7,0)</f>
        <v>#N/A</v>
      </c>
    </row>
    <row r="19" spans="1:8" ht="12.75">
      <c r="A19" s="9"/>
      <c r="B19" s="9">
        <f>Roster!B24</f>
        <v>0</v>
      </c>
      <c r="C19" s="9">
        <f>VLOOKUP($B19,Roster!$B$2:$J$27,2,0)</f>
        <v>0</v>
      </c>
      <c r="D19" s="9">
        <f>VLOOKUP($B19,Roster!$B$2:$J$27,3,0)</f>
        <v>859</v>
      </c>
      <c r="E19" s="9">
        <f>VLOOKUP($B19,Roster!$B$2:$J$27,4,0)</f>
        <v>465</v>
      </c>
      <c r="F19" s="9">
        <f>VLOOKUP($B19,Roster!$B$2:$J$27,5,0)</f>
        <v>828</v>
      </c>
      <c r="G19" s="9">
        <f>VLOOKUP($B19,Roster!$B$2:$J$27,6,0)</f>
        <v>309</v>
      </c>
      <c r="H19" s="9">
        <f>VLOOKUP($B19,Roster!$B$2:$J$27,7,0)</f>
        <v>1154</v>
      </c>
    </row>
    <row r="20" spans="1:8" ht="12.75">
      <c r="A20" s="9" t="s">
        <v>62</v>
      </c>
      <c r="B20"/>
      <c r="C20" s="32" t="e">
        <f>SUM(C16:C19)</f>
        <v>#N/A</v>
      </c>
      <c r="D20" s="32" t="e">
        <f>SUM(D16:D19)</f>
        <v>#N/A</v>
      </c>
      <c r="E20" s="32" t="e">
        <f>SUM(E16:E19)</f>
        <v>#N/A</v>
      </c>
      <c r="F20" s="32" t="e">
        <f>SUM(F16:F19)</f>
        <v>#N/A</v>
      </c>
      <c r="G20" s="32" t="e">
        <f>SUM(G16:G19)</f>
        <v>#N/A</v>
      </c>
      <c r="H20" s="32" t="e">
        <f>SUM(H16:H19)</f>
        <v>#N/A</v>
      </c>
    </row>
    <row r="21" spans="1:8" ht="12.75">
      <c r="A21"/>
      <c r="B21"/>
      <c r="C21"/>
      <c r="D21"/>
      <c r="E21"/>
      <c r="F21"/>
      <c r="G21"/>
      <c r="H21"/>
    </row>
    <row r="22" spans="1:8" ht="12.75">
      <c r="A22" s="9"/>
      <c r="B22" s="9" t="s">
        <v>72</v>
      </c>
      <c r="C22" s="9" t="e">
        <f>VLOOKUP($B22,Roster!$B$2:$J$27,2,0)</f>
        <v>#N/A</v>
      </c>
      <c r="D22" s="9" t="e">
        <f>VLOOKUP($B22,Roster!$B$2:$J$27,3,0)</f>
        <v>#N/A</v>
      </c>
      <c r="E22" s="9" t="e">
        <f>VLOOKUP($B22,Roster!$B$2:$J$27,4,0)</f>
        <v>#N/A</v>
      </c>
      <c r="F22" s="9" t="e">
        <f>VLOOKUP($B22,Roster!$B$2:$J$27,5,0)</f>
        <v>#N/A</v>
      </c>
      <c r="G22" s="9" t="e">
        <f>VLOOKUP($B22,Roster!$B$2:$J$27,6,0)</f>
        <v>#N/A</v>
      </c>
      <c r="H22" s="9" t="e">
        <f>VLOOKUP($B22,Roster!$B$2:$J$27,7,0)</f>
        <v>#N/A</v>
      </c>
    </row>
    <row r="23" spans="1:8" ht="12.75">
      <c r="A23" s="9"/>
      <c r="B23" s="9" t="s">
        <v>69</v>
      </c>
      <c r="C23" s="9" t="e">
        <f>VLOOKUP($B23,Roster!$B$2:$J$27,2,0)</f>
        <v>#N/A</v>
      </c>
      <c r="D23" s="9" t="e">
        <f>VLOOKUP($B23,Roster!$B$2:$J$27,3,0)</f>
        <v>#N/A</v>
      </c>
      <c r="E23" s="9" t="e">
        <f>VLOOKUP($B23,Roster!$B$2:$J$27,4,0)</f>
        <v>#N/A</v>
      </c>
      <c r="F23" s="9" t="e">
        <f>VLOOKUP($B23,Roster!$B$2:$J$27,5,0)</f>
        <v>#N/A</v>
      </c>
      <c r="G23" s="9" t="e">
        <f>VLOOKUP($B23,Roster!$B$2:$J$27,6,0)</f>
        <v>#N/A</v>
      </c>
      <c r="H23" s="9" t="e">
        <f>VLOOKUP($B23,Roster!$B$2:$J$27,7,0)</f>
        <v>#N/A</v>
      </c>
    </row>
    <row r="24" spans="1:8" ht="12.75">
      <c r="A24" s="9"/>
      <c r="B24" s="9" t="s">
        <v>73</v>
      </c>
      <c r="C24" s="9" t="e">
        <f>VLOOKUP($B24,Roster!$B$2:$J$27,2,0)</f>
        <v>#N/A</v>
      </c>
      <c r="D24" s="9" t="e">
        <f>VLOOKUP($B24,Roster!$B$2:$J$27,3,0)</f>
        <v>#N/A</v>
      </c>
      <c r="E24" s="9" t="e">
        <f>VLOOKUP($B24,Roster!$B$2:$J$27,4,0)</f>
        <v>#N/A</v>
      </c>
      <c r="F24" s="9" t="e">
        <f>VLOOKUP($B24,Roster!$B$2:$J$27,5,0)</f>
        <v>#N/A</v>
      </c>
      <c r="G24" s="9" t="e">
        <f>VLOOKUP($B24,Roster!$B$2:$J$27,6,0)</f>
        <v>#N/A</v>
      </c>
      <c r="H24" s="9" t="e">
        <f>VLOOKUP($B24,Roster!$B$2:$J$27,7,0)</f>
        <v>#N/A</v>
      </c>
    </row>
    <row r="25" spans="1:8" ht="12.75">
      <c r="A25" s="9"/>
      <c r="B25" s="9" t="s">
        <v>67</v>
      </c>
      <c r="C25" s="9" t="e">
        <f>VLOOKUP($B25,Roster!$B$2:$J$27,2,0)</f>
        <v>#N/A</v>
      </c>
      <c r="D25" s="9" t="e">
        <f>VLOOKUP($B25,Roster!$B$2:$J$27,3,0)</f>
        <v>#N/A</v>
      </c>
      <c r="E25" s="9" t="e">
        <f>VLOOKUP($B25,Roster!$B$2:$J$27,4,0)</f>
        <v>#N/A</v>
      </c>
      <c r="F25" s="9" t="e">
        <f>VLOOKUP($B25,Roster!$B$2:$J$27,5,0)</f>
        <v>#N/A</v>
      </c>
      <c r="G25" s="9" t="e">
        <f>VLOOKUP($B25,Roster!$B$2:$J$27,6,0)</f>
        <v>#N/A</v>
      </c>
      <c r="H25" s="9" t="e">
        <f>VLOOKUP($B25,Roster!$B$2:$J$27,7,0)</f>
        <v>#N/A</v>
      </c>
    </row>
    <row r="26" spans="1:8" ht="12.75">
      <c r="A26" s="9" t="s">
        <v>60</v>
      </c>
      <c r="B26"/>
      <c r="C26" s="32" t="e">
        <f>SUM(C22:C25)</f>
        <v>#N/A</v>
      </c>
      <c r="D26" s="32" t="e">
        <f>SUM(D22:D25)</f>
        <v>#N/A</v>
      </c>
      <c r="E26" s="32" t="e">
        <f>SUM(E22:E25)</f>
        <v>#N/A</v>
      </c>
      <c r="F26" s="32" t="e">
        <f>SUM(F22:F25)</f>
        <v>#N/A</v>
      </c>
      <c r="G26" s="32" t="e">
        <f>SUM(G22:G25)</f>
        <v>#N/A</v>
      </c>
      <c r="H26" s="32" t="e">
        <f>SUM(H22:H25)</f>
        <v>#N/A</v>
      </c>
    </row>
    <row r="27" spans="1:8" ht="12.75">
      <c r="A27"/>
      <c r="B27"/>
      <c r="C27"/>
      <c r="D27"/>
      <c r="E27"/>
      <c r="F27"/>
      <c r="G27"/>
      <c r="H27"/>
    </row>
    <row r="28" spans="1:8" ht="12.75">
      <c r="A28" s="9"/>
      <c r="B28" s="9" t="s">
        <v>74</v>
      </c>
      <c r="C28" s="9" t="e">
        <f>VLOOKUP($B28,Roster!$B$2:$J$27,2,0)</f>
        <v>#N/A</v>
      </c>
      <c r="D28" s="9" t="e">
        <f>VLOOKUP($B28,Roster!$B$2:$J$27,3,0)</f>
        <v>#N/A</v>
      </c>
      <c r="E28" s="9" t="e">
        <f>VLOOKUP($B28,Roster!$B$2:$J$27,4,0)</f>
        <v>#N/A</v>
      </c>
      <c r="F28" s="9" t="e">
        <f>VLOOKUP($B28,Roster!$B$2:$J$27,5,0)</f>
        <v>#N/A</v>
      </c>
      <c r="G28" s="9" t="e">
        <f>VLOOKUP($B28,Roster!$B$2:$J$27,6,0)</f>
        <v>#N/A</v>
      </c>
      <c r="H28" s="9" t="e">
        <f>VLOOKUP($B28,Roster!$B$2:$J$27,7,0)</f>
        <v>#N/A</v>
      </c>
    </row>
    <row r="29" spans="1:8" ht="12.75">
      <c r="A29" s="9"/>
      <c r="B29" s="9" t="s">
        <v>75</v>
      </c>
      <c r="C29" s="9" t="e">
        <f>VLOOKUP($B29,Roster!$B$2:$J$27,2,0)</f>
        <v>#N/A</v>
      </c>
      <c r="D29" s="9" t="e">
        <f>VLOOKUP($B29,Roster!$B$2:$J$27,3,0)</f>
        <v>#N/A</v>
      </c>
      <c r="E29" s="9" t="e">
        <f>VLOOKUP($B29,Roster!$B$2:$J$27,4,0)</f>
        <v>#N/A</v>
      </c>
      <c r="F29" s="9" t="e">
        <f>VLOOKUP($B29,Roster!$B$2:$J$27,5,0)</f>
        <v>#N/A</v>
      </c>
      <c r="G29" s="9" t="e">
        <f>VLOOKUP($B29,Roster!$B$2:$J$27,6,0)</f>
        <v>#N/A</v>
      </c>
      <c r="H29" s="9" t="e">
        <f>VLOOKUP($B29,Roster!$B$2:$J$27,7,0)</f>
        <v>#N/A</v>
      </c>
    </row>
    <row r="30" spans="1:8" ht="12.75">
      <c r="A30" s="9"/>
      <c r="B30" s="9" t="s">
        <v>76</v>
      </c>
      <c r="C30" s="9" t="e">
        <f>VLOOKUP($B30,Roster!$B$2:$J$27,2,0)</f>
        <v>#N/A</v>
      </c>
      <c r="D30" s="9" t="e">
        <f>VLOOKUP($B30,Roster!$B$2:$J$27,3,0)</f>
        <v>#N/A</v>
      </c>
      <c r="E30" s="9" t="e">
        <f>VLOOKUP($B30,Roster!$B$2:$J$27,4,0)</f>
        <v>#N/A</v>
      </c>
      <c r="F30" s="9" t="e">
        <f>VLOOKUP($B30,Roster!$B$2:$J$27,5,0)</f>
        <v>#N/A</v>
      </c>
      <c r="G30" s="9" t="e">
        <f>VLOOKUP($B30,Roster!$B$2:$J$27,6,0)</f>
        <v>#N/A</v>
      </c>
      <c r="H30" s="9" t="e">
        <f>VLOOKUP($B30,Roster!$B$2:$J$27,7,0)</f>
        <v>#N/A</v>
      </c>
    </row>
    <row r="31" spans="1:8" ht="12.75">
      <c r="A31" s="9"/>
      <c r="B31" s="9" t="s">
        <v>77</v>
      </c>
      <c r="C31" s="9" t="e">
        <f>VLOOKUP($B31,Roster!$B$2:$J$27,2,0)</f>
        <v>#N/A</v>
      </c>
      <c r="D31" s="9" t="e">
        <f>VLOOKUP($B31,Roster!$B$2:$J$27,3,0)</f>
        <v>#N/A</v>
      </c>
      <c r="E31" s="9" t="e">
        <f>VLOOKUP($B31,Roster!$B$2:$J$27,4,0)</f>
        <v>#N/A</v>
      </c>
      <c r="F31" s="9" t="e">
        <f>VLOOKUP($B31,Roster!$B$2:$J$27,5,0)</f>
        <v>#N/A</v>
      </c>
      <c r="G31" s="9" t="e">
        <f>VLOOKUP($B31,Roster!$B$2:$J$27,6,0)</f>
        <v>#N/A</v>
      </c>
      <c r="H31" s="9" t="e">
        <f>VLOOKUP($B31,Roster!$B$2:$J$27,7,0)</f>
        <v>#N/A</v>
      </c>
    </row>
    <row r="32" spans="1:8" ht="12.75">
      <c r="A32" s="9" t="s">
        <v>64</v>
      </c>
      <c r="B32" s="35"/>
      <c r="C32" s="35" t="e">
        <f>SUM(C28:C31)</f>
        <v>#N/A</v>
      </c>
      <c r="D32" s="35" t="e">
        <f>SUM(D28:D31)</f>
        <v>#N/A</v>
      </c>
      <c r="E32" s="35" t="e">
        <f>SUM(E28:E31)</f>
        <v>#N/A</v>
      </c>
      <c r="F32" s="35" t="e">
        <f>SUM(F28:F31)</f>
        <v>#N/A</v>
      </c>
      <c r="G32" s="35" t="e">
        <f>SUM(G28:G31)</f>
        <v>#N/A</v>
      </c>
      <c r="H32" s="35" t="e">
        <f>SUM(H28:H31)</f>
        <v>#N/A</v>
      </c>
    </row>
    <row r="33" spans="1:8" ht="12.75">
      <c r="A33"/>
      <c r="B33"/>
      <c r="C33"/>
      <c r="D33"/>
      <c r="E33"/>
      <c r="F33"/>
      <c r="G33"/>
      <c r="H33"/>
    </row>
    <row r="34" spans="1:8" ht="12.75">
      <c r="A34" s="9"/>
      <c r="B34" s="9" t="s">
        <v>78</v>
      </c>
      <c r="C34" s="9" t="e">
        <f>VLOOKUP($B34,Roster!$B$2:$J$27,2,0)</f>
        <v>#N/A</v>
      </c>
      <c r="D34" s="9" t="e">
        <f>VLOOKUP($B34,Roster!$B$2:$J$27,3,0)</f>
        <v>#N/A</v>
      </c>
      <c r="E34" s="9" t="e">
        <f>VLOOKUP($B34,Roster!$B$2:$J$27,4,0)</f>
        <v>#N/A</v>
      </c>
      <c r="F34" s="9" t="e">
        <f>VLOOKUP($B34,Roster!$B$2:$J$27,5,0)</f>
        <v>#N/A</v>
      </c>
      <c r="G34" s="9" t="e">
        <f>VLOOKUP($B34,Roster!$B$2:$J$27,6,0)</f>
        <v>#N/A</v>
      </c>
      <c r="H34" s="9" t="e">
        <f>VLOOKUP($B34,Roster!$B$2:$J$27,7,0)</f>
        <v>#N/A</v>
      </c>
    </row>
    <row r="35" spans="1:8" ht="12.75">
      <c r="A35" s="9"/>
      <c r="B35" s="9" t="s">
        <v>79</v>
      </c>
      <c r="C35" s="9" t="e">
        <f>VLOOKUP($B35,Roster!$B$2:$J$27,2,0)</f>
        <v>#N/A</v>
      </c>
      <c r="D35" s="9" t="e">
        <f>VLOOKUP($B35,Roster!$B$2:$J$27,3,0)</f>
        <v>#N/A</v>
      </c>
      <c r="E35" s="9" t="e">
        <f>VLOOKUP($B35,Roster!$B$2:$J$27,4,0)</f>
        <v>#N/A</v>
      </c>
      <c r="F35" s="9" t="e">
        <f>VLOOKUP($B35,Roster!$B$2:$J$27,5,0)</f>
        <v>#N/A</v>
      </c>
      <c r="G35" s="9" t="e">
        <f>VLOOKUP($B35,Roster!$B$2:$J$27,6,0)</f>
        <v>#N/A</v>
      </c>
      <c r="H35" s="9" t="e">
        <f>VLOOKUP($B35,Roster!$B$2:$J$27,7,0)</f>
        <v>#N/A</v>
      </c>
    </row>
    <row r="36" spans="1:8" ht="12.75">
      <c r="A36" s="9"/>
      <c r="B36" s="9" t="s">
        <v>80</v>
      </c>
      <c r="C36" s="9" t="e">
        <f>VLOOKUP($B36,Roster!$B$2:$J$27,2,0)</f>
        <v>#N/A</v>
      </c>
      <c r="D36" s="9" t="e">
        <f>VLOOKUP($B36,Roster!$B$2:$J$27,3,0)</f>
        <v>#N/A</v>
      </c>
      <c r="E36" s="9" t="e">
        <f>VLOOKUP($B36,Roster!$B$2:$J$27,4,0)</f>
        <v>#N/A</v>
      </c>
      <c r="F36" s="9" t="e">
        <f>VLOOKUP($B36,Roster!$B$2:$J$27,5,0)</f>
        <v>#N/A</v>
      </c>
      <c r="G36" s="9" t="e">
        <f>VLOOKUP($B36,Roster!$B$2:$J$27,6,0)</f>
        <v>#N/A</v>
      </c>
      <c r="H36" s="9" t="e">
        <f>VLOOKUP($B36,Roster!$B$2:$J$27,7,0)</f>
        <v>#N/A</v>
      </c>
    </row>
    <row r="37" spans="1:8" ht="12.75">
      <c r="A37" s="9"/>
      <c r="B37" s="9" t="s">
        <v>73</v>
      </c>
      <c r="C37" s="9" t="e">
        <f>VLOOKUP($B37,Roster!$B$2:$J$27,2,0)</f>
        <v>#N/A</v>
      </c>
      <c r="D37" s="9" t="e">
        <f>VLOOKUP($B37,Roster!$B$2:$J$27,3,0)</f>
        <v>#N/A</v>
      </c>
      <c r="E37" s="9" t="e">
        <f>VLOOKUP($B37,Roster!$B$2:$J$27,4,0)</f>
        <v>#N/A</v>
      </c>
      <c r="F37" s="9" t="e">
        <f>VLOOKUP($B37,Roster!$B$2:$J$27,5,0)</f>
        <v>#N/A</v>
      </c>
      <c r="G37" s="9" t="e">
        <f>VLOOKUP($B37,Roster!$B$2:$J$27,6,0)</f>
        <v>#N/A</v>
      </c>
      <c r="H37" s="9" t="e">
        <f>VLOOKUP($B37,Roster!$B$2:$J$27,7,0)</f>
        <v>#N/A</v>
      </c>
    </row>
    <row r="38" spans="1:8" ht="12.75">
      <c r="A38" s="9" t="s">
        <v>63</v>
      </c>
      <c r="B38"/>
      <c r="C38" s="32" t="e">
        <f>SUM(C34:C37)</f>
        <v>#N/A</v>
      </c>
      <c r="D38" s="32" t="e">
        <f>SUM(D34:D37)</f>
        <v>#N/A</v>
      </c>
      <c r="E38" s="32" t="e">
        <f>SUM(E34:E37)</f>
        <v>#N/A</v>
      </c>
      <c r="F38" s="32" t="e">
        <f>SUM(F34:F37)</f>
        <v>#N/A</v>
      </c>
      <c r="G38" s="32" t="e">
        <f>SUM(G34:G37)</f>
        <v>#N/A</v>
      </c>
      <c r="H38" s="32" t="e">
        <f>SUM(H34:H37)</f>
        <v>#N/A</v>
      </c>
    </row>
    <row r="39" spans="1:8" ht="12.75">
      <c r="A39"/>
      <c r="B39"/>
      <c r="C39"/>
      <c r="D39"/>
      <c r="E39"/>
      <c r="F39"/>
      <c r="G39"/>
      <c r="H39"/>
    </row>
    <row r="40" spans="1:8" ht="12.75">
      <c r="A40" s="9"/>
      <c r="B40" s="9" t="s">
        <v>81</v>
      </c>
      <c r="C40" s="9" t="e">
        <f>VLOOKUP($B40,Roster!$B$2:$J$27,2,0)</f>
        <v>#N/A</v>
      </c>
      <c r="D40" s="9" t="e">
        <f>VLOOKUP($B40,Roster!$B$2:$J$27,3,0)</f>
        <v>#N/A</v>
      </c>
      <c r="E40" s="9" t="e">
        <f>VLOOKUP($B40,Roster!$B$2:$J$27,4,0)</f>
        <v>#N/A</v>
      </c>
      <c r="F40" s="9" t="e">
        <f>VLOOKUP($B40,Roster!$B$2:$J$27,5,0)</f>
        <v>#N/A</v>
      </c>
      <c r="G40" s="9" t="e">
        <f>VLOOKUP($B40,Roster!$B$2:$J$27,6,0)</f>
        <v>#N/A</v>
      </c>
      <c r="H40" s="9" t="e">
        <f>VLOOKUP($B40,Roster!$B$2:$J$27,7,0)</f>
        <v>#N/A</v>
      </c>
    </row>
    <row r="41" spans="1:8" ht="12.75">
      <c r="A41" s="9"/>
      <c r="B41" s="9" t="s">
        <v>82</v>
      </c>
      <c r="C41" s="9" t="e">
        <f>VLOOKUP($B41,Roster!$B$2:$J$27,2,0)</f>
        <v>#N/A</v>
      </c>
      <c r="D41" s="9" t="e">
        <f>VLOOKUP($B41,Roster!$B$2:$J$27,3,0)</f>
        <v>#N/A</v>
      </c>
      <c r="E41" s="9" t="e">
        <f>VLOOKUP($B41,Roster!$B$2:$J$27,4,0)</f>
        <v>#N/A</v>
      </c>
      <c r="F41" s="9" t="e">
        <f>VLOOKUP($B41,Roster!$B$2:$J$27,5,0)</f>
        <v>#N/A</v>
      </c>
      <c r="G41" s="9" t="e">
        <f>VLOOKUP($B41,Roster!$B$2:$J$27,6,0)</f>
        <v>#N/A</v>
      </c>
      <c r="H41" s="9" t="e">
        <f>VLOOKUP($B41,Roster!$B$2:$J$27,7,0)</f>
        <v>#N/A</v>
      </c>
    </row>
    <row r="42" spans="1:8" ht="12.75">
      <c r="A42" s="9"/>
      <c r="B42" s="9" t="s">
        <v>72</v>
      </c>
      <c r="C42" s="9" t="e">
        <f>VLOOKUP($B42,Roster!$B$2:$J$27,2,0)</f>
        <v>#N/A</v>
      </c>
      <c r="D42" s="9" t="e">
        <f>VLOOKUP($B42,Roster!$B$2:$J$27,3,0)</f>
        <v>#N/A</v>
      </c>
      <c r="E42" s="9" t="e">
        <f>VLOOKUP($B42,Roster!$B$2:$J$27,4,0)</f>
        <v>#N/A</v>
      </c>
      <c r="F42" s="9" t="e">
        <f>VLOOKUP($B42,Roster!$B$2:$J$27,5,0)</f>
        <v>#N/A</v>
      </c>
      <c r="G42" s="9" t="e">
        <f>VLOOKUP($B42,Roster!$B$2:$J$27,6,0)</f>
        <v>#N/A</v>
      </c>
      <c r="H42" s="9" t="e">
        <f>VLOOKUP($B42,Roster!$B$2:$J$27,7,0)</f>
        <v>#N/A</v>
      </c>
    </row>
    <row r="43" spans="1:8" ht="12.75">
      <c r="A43" s="9"/>
      <c r="B43" s="9" t="s">
        <v>79</v>
      </c>
      <c r="C43" s="9" t="e">
        <f>VLOOKUP($B43,Roster!$B$2:$J$27,2,0)</f>
        <v>#N/A</v>
      </c>
      <c r="D43" s="9" t="e">
        <f>VLOOKUP($B43,Roster!$B$2:$J$27,3,0)</f>
        <v>#N/A</v>
      </c>
      <c r="E43" s="9" t="e">
        <f>VLOOKUP($B43,Roster!$B$2:$J$27,4,0)</f>
        <v>#N/A</v>
      </c>
      <c r="F43" s="9" t="e">
        <f>VLOOKUP($B43,Roster!$B$2:$J$27,5,0)</f>
        <v>#N/A</v>
      </c>
      <c r="G43" s="9" t="e">
        <f>VLOOKUP($B43,Roster!$B$2:$J$27,6,0)</f>
        <v>#N/A</v>
      </c>
      <c r="H43" s="9" t="e">
        <f>VLOOKUP($B43,Roster!$B$2:$J$27,7,0)</f>
        <v>#N/A</v>
      </c>
    </row>
    <row r="44" spans="1:8" ht="12.75">
      <c r="A44" s="9" t="s">
        <v>61</v>
      </c>
      <c r="C44" s="32" t="e">
        <f>SUM(C40:C43)</f>
        <v>#N/A</v>
      </c>
      <c r="D44" s="32" t="e">
        <f>SUM(D40:D43)</f>
        <v>#N/A</v>
      </c>
      <c r="E44" s="32" t="e">
        <f>SUM(E40:E43)</f>
        <v>#N/A</v>
      </c>
      <c r="F44" s="32" t="e">
        <f>SUM(F40:F43)</f>
        <v>#N/A</v>
      </c>
      <c r="G44" s="32" t="e">
        <f>SUM(G40:G43)</f>
        <v>#N/A</v>
      </c>
      <c r="H44" s="32" t="e">
        <f>SUM(H40:H43)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B10">
      <selection activeCell="E45" sqref="E45"/>
    </sheetView>
  </sheetViews>
  <sheetFormatPr defaultColWidth="9.140625" defaultRowHeight="12.75"/>
  <cols>
    <col min="1" max="1" width="18.140625" style="1" customWidth="1"/>
    <col min="2" max="2" width="13.57421875" style="1" customWidth="1"/>
    <col min="3" max="3" width="0" style="1" hidden="1" customWidth="1"/>
    <col min="4" max="4" width="18.140625" style="1" customWidth="1"/>
    <col min="5" max="5" width="13.57421875" style="1" customWidth="1"/>
    <col min="6" max="6" width="0" style="1" hidden="1" customWidth="1"/>
    <col min="7" max="7" width="18.140625" style="1" customWidth="1"/>
    <col min="8" max="8" width="13.57421875" style="1" customWidth="1"/>
    <col min="9" max="9" width="0" style="1" hidden="1" customWidth="1"/>
    <col min="10" max="16384" width="8.7109375" style="1" customWidth="1"/>
  </cols>
  <sheetData>
    <row r="1" spans="1:9" ht="18" customHeight="1">
      <c r="A1" s="38" t="s">
        <v>0</v>
      </c>
      <c r="B1" s="39" t="s">
        <v>43</v>
      </c>
      <c r="C1" s="40" t="s">
        <v>83</v>
      </c>
      <c r="D1" s="41" t="s">
        <v>0</v>
      </c>
      <c r="E1" s="39" t="s">
        <v>44</v>
      </c>
      <c r="F1" s="42" t="s">
        <v>83</v>
      </c>
      <c r="G1" s="38" t="s">
        <v>0</v>
      </c>
      <c r="H1" s="39" t="s">
        <v>48</v>
      </c>
      <c r="I1" s="42" t="s">
        <v>83</v>
      </c>
    </row>
    <row r="2" spans="1:9" ht="12.75">
      <c r="A2" s="38"/>
      <c r="B2" s="39"/>
      <c r="C2" s="40"/>
      <c r="D2" s="40"/>
      <c r="E2" s="39"/>
      <c r="F2" s="42"/>
      <c r="G2" s="38"/>
      <c r="H2" s="39"/>
      <c r="I2" s="42"/>
    </row>
    <row r="3" spans="1:9" ht="12.75">
      <c r="A3" s="43" t="s">
        <v>78</v>
      </c>
      <c r="B3" s="44">
        <v>1968</v>
      </c>
      <c r="C3" s="9">
        <v>80</v>
      </c>
      <c r="D3" s="43" t="s">
        <v>84</v>
      </c>
      <c r="E3" s="44">
        <v>1835</v>
      </c>
      <c r="F3" s="45">
        <v>80</v>
      </c>
      <c r="G3" s="43" t="s">
        <v>78</v>
      </c>
      <c r="H3" s="44">
        <v>3469</v>
      </c>
      <c r="I3" s="45">
        <v>80</v>
      </c>
    </row>
    <row r="4" spans="1:9" ht="12.75">
      <c r="A4" s="43" t="s">
        <v>85</v>
      </c>
      <c r="B4" s="44">
        <v>1219</v>
      </c>
      <c r="C4" s="9">
        <v>60</v>
      </c>
      <c r="D4" s="43" t="s">
        <v>78</v>
      </c>
      <c r="E4" s="44">
        <v>1501</v>
      </c>
      <c r="F4" s="9">
        <v>60</v>
      </c>
      <c r="G4" s="43" t="s">
        <v>84</v>
      </c>
      <c r="H4" s="44">
        <v>2625</v>
      </c>
      <c r="I4" s="9">
        <v>60</v>
      </c>
    </row>
    <row r="5" spans="1:9" ht="12.75">
      <c r="A5" s="43" t="s">
        <v>86</v>
      </c>
      <c r="B5" s="44">
        <v>1142</v>
      </c>
      <c r="C5" s="9">
        <v>40</v>
      </c>
      <c r="D5" s="43" t="s">
        <v>68</v>
      </c>
      <c r="E5" s="44">
        <v>1413</v>
      </c>
      <c r="F5" s="45">
        <v>40</v>
      </c>
      <c r="G5" s="43" t="s">
        <v>87</v>
      </c>
      <c r="H5" s="44">
        <v>2316</v>
      </c>
      <c r="I5" s="45">
        <v>40</v>
      </c>
    </row>
    <row r="6" spans="1:9" ht="12.75">
      <c r="A6" s="43" t="s">
        <v>70</v>
      </c>
      <c r="B6" s="44">
        <v>1085</v>
      </c>
      <c r="C6" s="9">
        <v>30</v>
      </c>
      <c r="D6" s="43" t="s">
        <v>87</v>
      </c>
      <c r="E6" s="44">
        <v>1294</v>
      </c>
      <c r="F6" s="45">
        <v>30</v>
      </c>
      <c r="G6" s="43" t="s">
        <v>79</v>
      </c>
      <c r="H6" s="44">
        <v>2041</v>
      </c>
      <c r="I6" s="45">
        <v>30</v>
      </c>
    </row>
    <row r="7" spans="1:9" ht="12.75">
      <c r="A7" s="43" t="s">
        <v>87</v>
      </c>
      <c r="B7" s="44">
        <v>1022</v>
      </c>
      <c r="C7" s="9">
        <v>20</v>
      </c>
      <c r="D7" s="43" t="s">
        <v>69</v>
      </c>
      <c r="E7" s="44">
        <v>1175</v>
      </c>
      <c r="F7" s="45">
        <v>20</v>
      </c>
      <c r="G7" s="43" t="s">
        <v>68</v>
      </c>
      <c r="H7" s="44">
        <v>2008</v>
      </c>
      <c r="I7" s="45">
        <v>20</v>
      </c>
    </row>
    <row r="8" spans="1:9" ht="12.75">
      <c r="A8" s="43" t="s">
        <v>72</v>
      </c>
      <c r="B8" s="44">
        <v>1021</v>
      </c>
      <c r="C8" s="45">
        <v>10</v>
      </c>
      <c r="D8" s="43" t="s">
        <v>88</v>
      </c>
      <c r="E8" s="44">
        <v>1068</v>
      </c>
      <c r="F8" s="45">
        <v>10</v>
      </c>
      <c r="G8" s="43" t="s">
        <v>77</v>
      </c>
      <c r="H8" s="44">
        <v>1964</v>
      </c>
      <c r="I8" s="45">
        <v>10</v>
      </c>
    </row>
    <row r="9" spans="1:9" ht="12.75">
      <c r="A9" s="43" t="s">
        <v>71</v>
      </c>
      <c r="B9" s="44">
        <v>988</v>
      </c>
      <c r="C9" s="9"/>
      <c r="D9" s="43" t="s">
        <v>79</v>
      </c>
      <c r="E9" s="44">
        <v>1067</v>
      </c>
      <c r="F9" s="9"/>
      <c r="G9" s="43" t="s">
        <v>67</v>
      </c>
      <c r="H9" s="44">
        <v>1917</v>
      </c>
      <c r="I9" s="9"/>
    </row>
    <row r="10" spans="1:9" ht="12.75">
      <c r="A10" s="43" t="s">
        <v>79</v>
      </c>
      <c r="B10" s="44">
        <v>974</v>
      </c>
      <c r="C10" s="9"/>
      <c r="D10" s="43" t="s">
        <v>66</v>
      </c>
      <c r="E10" s="44">
        <v>1050</v>
      </c>
      <c r="F10" s="9"/>
      <c r="G10" s="43" t="s">
        <v>70</v>
      </c>
      <c r="H10" s="44">
        <v>1908</v>
      </c>
      <c r="I10" s="9"/>
    </row>
    <row r="11" spans="1:9" ht="12.75">
      <c r="A11" s="43" t="s">
        <v>67</v>
      </c>
      <c r="B11" s="44">
        <v>974</v>
      </c>
      <c r="C11" s="9"/>
      <c r="D11" s="43" t="s">
        <v>75</v>
      </c>
      <c r="E11" s="44">
        <v>1045</v>
      </c>
      <c r="F11" s="9"/>
      <c r="G11" s="43" t="s">
        <v>72</v>
      </c>
      <c r="H11" s="44">
        <v>1865</v>
      </c>
      <c r="I11" s="9"/>
    </row>
    <row r="12" spans="1:9" ht="12.75">
      <c r="A12" s="43" t="s">
        <v>80</v>
      </c>
      <c r="B12" s="44">
        <v>874</v>
      </c>
      <c r="C12" s="9"/>
      <c r="D12" s="43" t="s">
        <v>73</v>
      </c>
      <c r="E12" s="44">
        <v>1000</v>
      </c>
      <c r="F12" s="9"/>
      <c r="G12" s="43" t="s">
        <v>89</v>
      </c>
      <c r="H12" s="44">
        <v>1756</v>
      </c>
      <c r="I12" s="9"/>
    </row>
    <row r="13" spans="1:9" ht="12.75">
      <c r="A13" s="43" t="s">
        <v>89</v>
      </c>
      <c r="B13" s="44">
        <v>832</v>
      </c>
      <c r="C13" s="9"/>
      <c r="D13" s="43" t="s">
        <v>90</v>
      </c>
      <c r="E13" s="44">
        <v>995</v>
      </c>
      <c r="F13" s="9"/>
      <c r="G13" s="43" t="s">
        <v>69</v>
      </c>
      <c r="H13" s="44">
        <v>1705</v>
      </c>
      <c r="I13" s="9"/>
    </row>
    <row r="14" spans="1:9" ht="12.75">
      <c r="A14" s="43" t="s">
        <v>84</v>
      </c>
      <c r="B14" s="44">
        <v>790</v>
      </c>
      <c r="C14" s="9"/>
      <c r="D14" s="43" t="s">
        <v>67</v>
      </c>
      <c r="E14" s="44">
        <v>943</v>
      </c>
      <c r="F14" s="9"/>
      <c r="G14" s="43" t="s">
        <v>90</v>
      </c>
      <c r="H14" s="44">
        <v>1699</v>
      </c>
      <c r="I14" s="9"/>
    </row>
    <row r="15" spans="1:9" ht="12.75">
      <c r="A15" s="43" t="s">
        <v>74</v>
      </c>
      <c r="B15" s="44">
        <v>746</v>
      </c>
      <c r="C15" s="9"/>
      <c r="D15" s="43" t="s">
        <v>91</v>
      </c>
      <c r="E15" s="44">
        <v>929</v>
      </c>
      <c r="F15" s="9"/>
      <c r="G15" s="43" t="s">
        <v>73</v>
      </c>
      <c r="H15" s="44">
        <v>1688</v>
      </c>
      <c r="I15" s="9"/>
    </row>
    <row r="16" spans="1:9" ht="12.75">
      <c r="A16" s="43" t="s">
        <v>90</v>
      </c>
      <c r="B16" s="44">
        <v>704</v>
      </c>
      <c r="C16" s="9"/>
      <c r="D16" s="43" t="s">
        <v>89</v>
      </c>
      <c r="E16" s="44">
        <v>924</v>
      </c>
      <c r="F16" s="9"/>
      <c r="G16" s="43" t="s">
        <v>75</v>
      </c>
      <c r="H16" s="44">
        <v>1634</v>
      </c>
      <c r="I16" s="9"/>
    </row>
    <row r="17" spans="1:9" ht="12.75">
      <c r="A17" s="43" t="s">
        <v>73</v>
      </c>
      <c r="B17" s="44">
        <v>688</v>
      </c>
      <c r="C17" s="9"/>
      <c r="D17" s="43" t="s">
        <v>72</v>
      </c>
      <c r="E17" s="44">
        <v>844</v>
      </c>
      <c r="F17" s="9"/>
      <c r="G17" s="43" t="s">
        <v>71</v>
      </c>
      <c r="H17" s="44">
        <v>1559</v>
      </c>
      <c r="I17" s="9"/>
    </row>
    <row r="18" spans="1:9" ht="12.75">
      <c r="A18" s="43" t="s">
        <v>76</v>
      </c>
      <c r="B18" s="44">
        <v>605</v>
      </c>
      <c r="C18" s="9"/>
      <c r="D18" s="43" t="s">
        <v>92</v>
      </c>
      <c r="E18" s="44">
        <v>839</v>
      </c>
      <c r="F18" s="9"/>
      <c r="G18" s="43" t="s">
        <v>88</v>
      </c>
      <c r="H18" s="44">
        <v>1480</v>
      </c>
      <c r="I18" s="9"/>
    </row>
    <row r="19" spans="1:9" ht="12.75">
      <c r="A19" s="43" t="s">
        <v>68</v>
      </c>
      <c r="B19" s="44">
        <v>595</v>
      </c>
      <c r="C19" s="9"/>
      <c r="D19" s="43" t="s">
        <v>70</v>
      </c>
      <c r="E19" s="44">
        <v>823</v>
      </c>
      <c r="F19" s="9"/>
      <c r="G19" s="43" t="s">
        <v>85</v>
      </c>
      <c r="H19" s="44">
        <v>1472</v>
      </c>
      <c r="I19" s="9"/>
    </row>
    <row r="20" spans="1:9" ht="12.75">
      <c r="A20" s="43" t="s">
        <v>75</v>
      </c>
      <c r="B20" s="44">
        <v>589</v>
      </c>
      <c r="C20" s="9"/>
      <c r="D20" s="43" t="s">
        <v>77</v>
      </c>
      <c r="E20" s="44">
        <v>822</v>
      </c>
      <c r="F20" s="9"/>
      <c r="G20" s="43" t="s">
        <v>66</v>
      </c>
      <c r="H20" s="44">
        <v>1433</v>
      </c>
      <c r="I20" s="9"/>
    </row>
    <row r="21" spans="1:9" ht="12.75">
      <c r="A21" s="43" t="s">
        <v>69</v>
      </c>
      <c r="B21" s="44">
        <v>530</v>
      </c>
      <c r="C21" s="9"/>
      <c r="D21" s="43" t="s">
        <v>71</v>
      </c>
      <c r="E21" s="44">
        <v>571</v>
      </c>
      <c r="F21" s="9"/>
      <c r="G21" s="43" t="s">
        <v>92</v>
      </c>
      <c r="H21" s="44">
        <v>1365</v>
      </c>
      <c r="I21" s="9"/>
    </row>
    <row r="22" spans="1:9" ht="12.75">
      <c r="A22" s="43" t="s">
        <v>92</v>
      </c>
      <c r="B22" s="44">
        <v>526</v>
      </c>
      <c r="C22" s="9"/>
      <c r="D22" s="43" t="s">
        <v>76</v>
      </c>
      <c r="E22" s="44">
        <v>476</v>
      </c>
      <c r="F22" s="9"/>
      <c r="G22" s="43" t="s">
        <v>91</v>
      </c>
      <c r="H22" s="44">
        <v>1266</v>
      </c>
      <c r="I22" s="9"/>
    </row>
    <row r="23" spans="1:9" ht="12.75">
      <c r="A23" s="43" t="s">
        <v>88</v>
      </c>
      <c r="B23" s="44">
        <v>412</v>
      </c>
      <c r="C23" s="9"/>
      <c r="D23" s="43" t="s">
        <v>93</v>
      </c>
      <c r="E23" s="44">
        <v>294</v>
      </c>
      <c r="F23" s="9"/>
      <c r="G23" s="43" t="s">
        <v>80</v>
      </c>
      <c r="H23" s="44">
        <v>1122</v>
      </c>
      <c r="I23" s="9"/>
    </row>
    <row r="24" spans="1:9" ht="12.75">
      <c r="A24" s="43" t="s">
        <v>66</v>
      </c>
      <c r="B24" s="44">
        <v>383</v>
      </c>
      <c r="C24" s="9"/>
      <c r="D24" s="43" t="s">
        <v>85</v>
      </c>
      <c r="E24" s="44">
        <v>253</v>
      </c>
      <c r="F24" s="9"/>
      <c r="G24" s="43" t="s">
        <v>76</v>
      </c>
      <c r="H24" s="44">
        <v>1081</v>
      </c>
      <c r="I24" s="9"/>
    </row>
    <row r="25" spans="1:9" ht="12.75">
      <c r="A25" s="43" t="s">
        <v>91</v>
      </c>
      <c r="B25" s="44">
        <v>337</v>
      </c>
      <c r="C25" s="9"/>
      <c r="D25" s="43" t="s">
        <v>80</v>
      </c>
      <c r="E25" s="44">
        <v>248</v>
      </c>
      <c r="F25" s="9"/>
      <c r="G25" s="43" t="s">
        <v>74</v>
      </c>
      <c r="H25" s="44">
        <v>953</v>
      </c>
      <c r="I25" s="9"/>
    </row>
    <row r="26" spans="1:9" ht="12.75">
      <c r="A26" s="43" t="s">
        <v>93</v>
      </c>
      <c r="B26" s="44">
        <v>326</v>
      </c>
      <c r="C26" s="9"/>
      <c r="D26" s="43" t="s">
        <v>74</v>
      </c>
      <c r="E26" s="44">
        <v>207</v>
      </c>
      <c r="F26" s="9"/>
      <c r="G26" s="43" t="s">
        <v>93</v>
      </c>
      <c r="H26" s="44">
        <v>620</v>
      </c>
      <c r="I26" s="9"/>
    </row>
    <row r="27" spans="1:5" ht="12.75" hidden="1">
      <c r="A27" s="46">
        <f>Roster!B25</f>
        <v>0</v>
      </c>
      <c r="B27" s="47">
        <f>Roster!E25</f>
        <v>1058</v>
      </c>
      <c r="C27" s="48"/>
      <c r="D27" s="48"/>
      <c r="E27" s="47">
        <f>Roster!F25</f>
        <v>732</v>
      </c>
    </row>
    <row r="28" spans="1:5" ht="12.75" hidden="1">
      <c r="A28" s="49">
        <f>Roster!B26</f>
        <v>0</v>
      </c>
      <c r="B28" s="48">
        <f>Roster!E26</f>
        <v>1158</v>
      </c>
      <c r="C28" s="48"/>
      <c r="D28" s="48"/>
      <c r="E28" s="48">
        <f>Roster!F26</f>
        <v>134</v>
      </c>
    </row>
    <row r="29" spans="1:5" ht="12.75" hidden="1">
      <c r="A29" s="49">
        <f>Roster!B27</f>
        <v>0</v>
      </c>
      <c r="B29" s="48">
        <f>Roster!E27</f>
        <v>192</v>
      </c>
      <c r="C29" s="48"/>
      <c r="D29" s="48"/>
      <c r="E29" s="48">
        <f>Roster!F27</f>
        <v>578</v>
      </c>
    </row>
    <row r="30" spans="1:5" ht="12.75" hidden="1">
      <c r="A30" s="50" t="e">
        <f>NA()</f>
        <v>#N/A</v>
      </c>
      <c r="B30" s="51" t="e">
        <f>NA()</f>
        <v>#N/A</v>
      </c>
      <c r="C30" s="51"/>
      <c r="D30" s="51"/>
      <c r="E30" s="51" t="e">
        <f>NA()</f>
        <v>#N/A</v>
      </c>
    </row>
  </sheetData>
  <sheetProtection selectLockedCells="1" selectUnlockedCells="1"/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rintOptions gridLines="1" horizontalCentered="1" verticalCentered="1"/>
  <pageMargins left="0.75" right="0.75" top="1" bottom="1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F1">
      <selection activeCell="S5" sqref="S5"/>
    </sheetView>
  </sheetViews>
  <sheetFormatPr defaultColWidth="9.140625" defaultRowHeight="12.75"/>
  <cols>
    <col min="1" max="1" width="8.7109375" style="48" customWidth="1"/>
    <col min="2" max="2" width="16.00390625" style="48" customWidth="1"/>
    <col min="3" max="3" width="11.57421875" style="48" customWidth="1"/>
    <col min="4" max="4" width="0" style="48" hidden="1" customWidth="1"/>
    <col min="5" max="5" width="16.00390625" style="48" customWidth="1"/>
    <col min="6" max="6" width="11.57421875" style="48" customWidth="1"/>
    <col min="7" max="7" width="0" style="48" hidden="1" customWidth="1"/>
    <col min="8" max="8" width="16.00390625" style="48" customWidth="1"/>
    <col min="9" max="9" width="11.57421875" style="48" customWidth="1"/>
    <col min="10" max="10" width="0" style="48" hidden="1" customWidth="1"/>
    <col min="11" max="11" width="16.00390625" style="48" customWidth="1"/>
    <col min="12" max="12" width="11.57421875" style="48" customWidth="1"/>
    <col min="13" max="13" width="0" style="48" hidden="1" customWidth="1"/>
    <col min="14" max="14" width="16.00390625" style="48" customWidth="1"/>
    <col min="15" max="15" width="11.57421875" style="48" customWidth="1"/>
    <col min="16" max="16" width="0" style="48" hidden="1" customWidth="1"/>
    <col min="17" max="17" width="18.8515625" style="48" customWidth="1"/>
    <col min="18" max="18" width="11.57421875" style="48" customWidth="1"/>
    <col min="19" max="16384" width="8.7109375" style="48" customWidth="1"/>
  </cols>
  <sheetData>
    <row r="1" spans="1:19" ht="18" customHeight="1">
      <c r="A1"/>
      <c r="B1" s="15" t="s">
        <v>0</v>
      </c>
      <c r="C1" s="16" t="s">
        <v>94</v>
      </c>
      <c r="D1" s="16"/>
      <c r="E1" s="15" t="s">
        <v>0</v>
      </c>
      <c r="F1" s="16" t="s">
        <v>95</v>
      </c>
      <c r="G1" s="16"/>
      <c r="H1" s="15" t="s">
        <v>0</v>
      </c>
      <c r="I1" s="16" t="s">
        <v>96</v>
      </c>
      <c r="J1" s="16"/>
      <c r="K1" s="15" t="s">
        <v>0</v>
      </c>
      <c r="L1" s="16" t="s">
        <v>97</v>
      </c>
      <c r="M1" s="16"/>
      <c r="N1" s="15" t="s">
        <v>0</v>
      </c>
      <c r="O1" s="16" t="s">
        <v>98</v>
      </c>
      <c r="P1" s="16"/>
      <c r="Q1" s="15" t="s">
        <v>0</v>
      </c>
      <c r="R1" s="16" t="s">
        <v>99</v>
      </c>
      <c r="S1" s="52" t="s">
        <v>2</v>
      </c>
    </row>
    <row r="2" spans="1:19" ht="18">
      <c r="A2" s="35" t="s">
        <v>100</v>
      </c>
      <c r="B2" s="15"/>
      <c r="C2" s="16"/>
      <c r="D2" s="16"/>
      <c r="E2" s="15"/>
      <c r="F2" s="16"/>
      <c r="G2" s="16"/>
      <c r="H2" s="15"/>
      <c r="I2" s="16"/>
      <c r="J2" s="16"/>
      <c r="K2" s="15"/>
      <c r="L2" s="16"/>
      <c r="M2" s="16"/>
      <c r="N2" s="15"/>
      <c r="O2" s="16"/>
      <c r="P2" s="16"/>
      <c r="Q2" s="15"/>
      <c r="R2" s="16"/>
      <c r="S2" s="52" t="s">
        <v>101</v>
      </c>
    </row>
    <row r="3" spans="1:19" ht="19.5" customHeight="1">
      <c r="A3" s="48">
        <v>1</v>
      </c>
      <c r="B3" s="48" t="s">
        <v>68</v>
      </c>
      <c r="C3" s="48">
        <v>1577</v>
      </c>
      <c r="D3" s="48">
        <v>50</v>
      </c>
      <c r="E3" s="48" t="s">
        <v>69</v>
      </c>
      <c r="F3" s="48">
        <v>1597</v>
      </c>
      <c r="G3" s="48">
        <v>50</v>
      </c>
      <c r="H3" s="48" t="s">
        <v>79</v>
      </c>
      <c r="I3" s="48">
        <v>1547</v>
      </c>
      <c r="J3" s="48">
        <v>50</v>
      </c>
      <c r="K3" s="48" t="s">
        <v>84</v>
      </c>
      <c r="L3" s="48">
        <v>1582</v>
      </c>
      <c r="M3" s="48">
        <v>50</v>
      </c>
      <c r="N3" s="48" t="s">
        <v>74</v>
      </c>
      <c r="O3" s="48">
        <v>1554</v>
      </c>
      <c r="P3" s="48">
        <v>50</v>
      </c>
      <c r="Q3" s="48" t="s">
        <v>67</v>
      </c>
      <c r="R3" s="9">
        <v>6517</v>
      </c>
      <c r="S3" s="48">
        <v>468</v>
      </c>
    </row>
    <row r="4" spans="1:19" ht="19.5" customHeight="1">
      <c r="A4" s="48">
        <v>2</v>
      </c>
      <c r="B4" s="48" t="s">
        <v>73</v>
      </c>
      <c r="C4" s="48">
        <v>1381</v>
      </c>
      <c r="D4" s="48">
        <v>30</v>
      </c>
      <c r="E4" s="48" t="s">
        <v>68</v>
      </c>
      <c r="F4" s="48">
        <v>1543</v>
      </c>
      <c r="G4" s="48">
        <v>30</v>
      </c>
      <c r="H4" s="48" t="s">
        <v>68</v>
      </c>
      <c r="I4" s="48">
        <v>1352</v>
      </c>
      <c r="J4" s="48">
        <v>30</v>
      </c>
      <c r="K4" s="48" t="s">
        <v>73</v>
      </c>
      <c r="L4" s="48">
        <v>1365</v>
      </c>
      <c r="M4" s="48">
        <v>30</v>
      </c>
      <c r="N4" s="48" t="s">
        <v>79</v>
      </c>
      <c r="O4" s="48">
        <v>1450</v>
      </c>
      <c r="P4" s="48">
        <v>30</v>
      </c>
      <c r="Q4" s="48" t="s">
        <v>68</v>
      </c>
      <c r="R4" s="9">
        <v>6509</v>
      </c>
      <c r="S4" s="48">
        <v>33</v>
      </c>
    </row>
    <row r="5" spans="1:19" ht="19.5" customHeight="1">
      <c r="A5" s="48">
        <v>3</v>
      </c>
      <c r="B5" s="48" t="s">
        <v>87</v>
      </c>
      <c r="C5" s="48">
        <v>1339</v>
      </c>
      <c r="D5" s="48">
        <v>20</v>
      </c>
      <c r="E5" s="48" t="s">
        <v>80</v>
      </c>
      <c r="F5" s="48">
        <v>1418</v>
      </c>
      <c r="G5" s="48">
        <v>20</v>
      </c>
      <c r="H5" s="48" t="s">
        <v>70</v>
      </c>
      <c r="I5" s="48">
        <v>1336</v>
      </c>
      <c r="J5" s="48">
        <v>20</v>
      </c>
      <c r="K5" s="48" t="s">
        <v>79</v>
      </c>
      <c r="L5" s="48">
        <v>1260</v>
      </c>
      <c r="M5" s="48">
        <v>20</v>
      </c>
      <c r="N5" s="48" t="s">
        <v>67</v>
      </c>
      <c r="O5" s="48">
        <v>1447</v>
      </c>
      <c r="P5" s="48">
        <v>20</v>
      </c>
      <c r="Q5" s="48" t="s">
        <v>69</v>
      </c>
      <c r="R5" s="9">
        <v>5358</v>
      </c>
      <c r="S5" s="48">
        <v>623</v>
      </c>
    </row>
    <row r="6" spans="1:19" ht="19.5" customHeight="1">
      <c r="A6" s="53">
        <v>4</v>
      </c>
      <c r="B6" s="48" t="s">
        <v>75</v>
      </c>
      <c r="C6" s="48">
        <v>1284</v>
      </c>
      <c r="D6"/>
      <c r="E6" s="48" t="s">
        <v>67</v>
      </c>
      <c r="F6" s="48">
        <v>1352</v>
      </c>
      <c r="G6"/>
      <c r="H6" s="48" t="s">
        <v>67</v>
      </c>
      <c r="I6" s="48">
        <v>1307</v>
      </c>
      <c r="J6"/>
      <c r="K6" s="48" t="s">
        <v>82</v>
      </c>
      <c r="L6" s="48">
        <v>1238</v>
      </c>
      <c r="M6"/>
      <c r="N6" s="48" t="s">
        <v>69</v>
      </c>
      <c r="O6" s="48">
        <v>1433</v>
      </c>
      <c r="P6"/>
      <c r="Q6" s="48" t="s">
        <v>79</v>
      </c>
      <c r="R6" s="9">
        <v>5349</v>
      </c>
      <c r="S6" s="48">
        <v>360</v>
      </c>
    </row>
    <row r="7" spans="1:19" ht="19.5" customHeight="1">
      <c r="A7" s="53">
        <v>5</v>
      </c>
      <c r="B7" s="48" t="s">
        <v>67</v>
      </c>
      <c r="C7" s="48">
        <v>1273</v>
      </c>
      <c r="D7"/>
      <c r="E7" s="48" t="s">
        <v>72</v>
      </c>
      <c r="F7" s="48">
        <v>1336</v>
      </c>
      <c r="G7"/>
      <c r="H7" s="48" t="s">
        <v>90</v>
      </c>
      <c r="I7" s="48">
        <v>1293</v>
      </c>
      <c r="J7"/>
      <c r="K7" s="48" t="s">
        <v>66</v>
      </c>
      <c r="L7" s="48">
        <v>1201</v>
      </c>
      <c r="M7"/>
      <c r="N7" s="48" t="s">
        <v>91</v>
      </c>
      <c r="O7" s="48">
        <v>1350</v>
      </c>
      <c r="P7"/>
      <c r="Q7" s="48" t="s">
        <v>73</v>
      </c>
      <c r="R7" s="9">
        <v>5266</v>
      </c>
      <c r="S7" s="48">
        <v>194</v>
      </c>
    </row>
    <row r="8" spans="1:19" ht="19.5" customHeight="1">
      <c r="A8" s="53">
        <v>6</v>
      </c>
      <c r="B8" s="48" t="s">
        <v>90</v>
      </c>
      <c r="C8" s="48">
        <v>1268</v>
      </c>
      <c r="D8" s="53"/>
      <c r="E8" s="48" t="s">
        <v>78</v>
      </c>
      <c r="F8" s="48">
        <v>1335</v>
      </c>
      <c r="G8" s="53"/>
      <c r="H8" s="48" t="s">
        <v>71</v>
      </c>
      <c r="I8" s="48">
        <v>1281</v>
      </c>
      <c r="J8" s="53"/>
      <c r="K8" s="48" t="s">
        <v>76</v>
      </c>
      <c r="L8" s="48">
        <v>1154</v>
      </c>
      <c r="M8" s="53"/>
      <c r="N8" s="48" t="s">
        <v>78</v>
      </c>
      <c r="O8" s="48">
        <v>1151</v>
      </c>
      <c r="P8" s="53"/>
      <c r="Q8" s="48" t="s">
        <v>78</v>
      </c>
      <c r="R8" s="9">
        <v>5163</v>
      </c>
      <c r="S8" s="35" t="s">
        <v>102</v>
      </c>
    </row>
    <row r="9" spans="1:19" ht="19.5" customHeight="1">
      <c r="A9" s="53">
        <v>7</v>
      </c>
      <c r="B9" s="48" t="s">
        <v>74</v>
      </c>
      <c r="C9" s="48">
        <v>1219</v>
      </c>
      <c r="E9" s="48" t="s">
        <v>75</v>
      </c>
      <c r="F9" s="48">
        <v>1331</v>
      </c>
      <c r="H9" s="48" t="s">
        <v>73</v>
      </c>
      <c r="I9" s="48">
        <v>1127</v>
      </c>
      <c r="K9" s="48" t="s">
        <v>69</v>
      </c>
      <c r="L9" s="48">
        <v>1145</v>
      </c>
      <c r="N9" s="48" t="s">
        <v>71</v>
      </c>
      <c r="O9" s="48">
        <v>1108</v>
      </c>
      <c r="Q9" s="48" t="s">
        <v>70</v>
      </c>
      <c r="R9" s="9">
        <v>5058</v>
      </c>
      <c r="S9" s="48">
        <v>85</v>
      </c>
    </row>
    <row r="10" spans="1:19" ht="19.5" customHeight="1">
      <c r="A10" s="53">
        <v>8</v>
      </c>
      <c r="B10" s="48" t="s">
        <v>89</v>
      </c>
      <c r="C10" s="48">
        <v>1158</v>
      </c>
      <c r="E10" s="48" t="s">
        <v>70</v>
      </c>
      <c r="F10" s="48">
        <v>1277</v>
      </c>
      <c r="H10" s="48" t="s">
        <v>74</v>
      </c>
      <c r="I10" s="48">
        <v>1114</v>
      </c>
      <c r="K10" s="48" t="s">
        <v>81</v>
      </c>
      <c r="L10" s="48">
        <v>1142</v>
      </c>
      <c r="N10" s="48" t="s">
        <v>72</v>
      </c>
      <c r="O10" s="48">
        <v>1050</v>
      </c>
      <c r="Q10" s="48" t="s">
        <v>72</v>
      </c>
      <c r="R10" s="9">
        <v>5056</v>
      </c>
      <c r="S10" s="48">
        <v>279</v>
      </c>
    </row>
    <row r="11" spans="1:19" ht="19.5" customHeight="1">
      <c r="A11" s="53">
        <v>9</v>
      </c>
      <c r="B11" s="48" t="s">
        <v>85</v>
      </c>
      <c r="C11" s="48">
        <v>1117</v>
      </c>
      <c r="E11" s="48" t="s">
        <v>66</v>
      </c>
      <c r="F11" s="48">
        <v>1189</v>
      </c>
      <c r="H11" s="48" t="s">
        <v>81</v>
      </c>
      <c r="I11" s="48">
        <v>1083</v>
      </c>
      <c r="K11" s="48" t="s">
        <v>67</v>
      </c>
      <c r="L11" s="48">
        <v>1138</v>
      </c>
      <c r="N11" s="48" t="s">
        <v>81</v>
      </c>
      <c r="O11" s="48">
        <v>1032</v>
      </c>
      <c r="Q11" s="48" t="s">
        <v>74</v>
      </c>
      <c r="R11" s="9">
        <v>4971</v>
      </c>
      <c r="S11" s="48">
        <v>569</v>
      </c>
    </row>
    <row r="12" spans="1:19" ht="19.5" customHeight="1">
      <c r="A12" s="53">
        <v>10</v>
      </c>
      <c r="B12" s="48" t="s">
        <v>71</v>
      </c>
      <c r="C12" s="48">
        <v>1076</v>
      </c>
      <c r="E12" s="48" t="s">
        <v>85</v>
      </c>
      <c r="F12" s="48">
        <v>1188</v>
      </c>
      <c r="H12" s="48" t="s">
        <v>84</v>
      </c>
      <c r="I12" s="48">
        <v>1053</v>
      </c>
      <c r="K12" s="48" t="s">
        <v>78</v>
      </c>
      <c r="L12" s="48">
        <v>1138</v>
      </c>
      <c r="N12" s="48" t="s">
        <v>85</v>
      </c>
      <c r="O12" s="48">
        <v>1013</v>
      </c>
      <c r="Q12" s="48" t="s">
        <v>81</v>
      </c>
      <c r="R12" s="9">
        <v>4957</v>
      </c>
      <c r="S12" s="48">
        <v>742</v>
      </c>
    </row>
    <row r="13" spans="1:19" ht="19.5" customHeight="1">
      <c r="A13" s="53">
        <v>11</v>
      </c>
      <c r="B13" s="48" t="s">
        <v>93</v>
      </c>
      <c r="C13" s="48">
        <v>1058</v>
      </c>
      <c r="E13" s="48" t="s">
        <v>90</v>
      </c>
      <c r="F13" s="48">
        <v>980</v>
      </c>
      <c r="H13" s="35" t="s">
        <v>77</v>
      </c>
      <c r="I13" s="48">
        <v>963</v>
      </c>
      <c r="K13" s="48" t="s">
        <v>68</v>
      </c>
      <c r="L13" s="48">
        <v>1057</v>
      </c>
      <c r="N13" s="48" t="s">
        <v>66</v>
      </c>
      <c r="O13" s="48">
        <v>980</v>
      </c>
      <c r="Q13" s="48" t="s">
        <v>85</v>
      </c>
      <c r="R13" s="9">
        <v>4858</v>
      </c>
      <c r="S13" s="35" t="s">
        <v>102</v>
      </c>
    </row>
    <row r="14" spans="1:19" ht="19.5" customHeight="1">
      <c r="A14" s="53">
        <v>12</v>
      </c>
      <c r="B14" s="48" t="s">
        <v>81</v>
      </c>
      <c r="C14" s="48">
        <v>956</v>
      </c>
      <c r="E14" s="48" t="s">
        <v>82</v>
      </c>
      <c r="F14" s="48">
        <v>952</v>
      </c>
      <c r="H14" s="48" t="s">
        <v>82</v>
      </c>
      <c r="I14" s="48">
        <v>960</v>
      </c>
      <c r="K14" s="48" t="s">
        <v>72</v>
      </c>
      <c r="L14" s="48">
        <v>957</v>
      </c>
      <c r="N14" s="48" t="s">
        <v>68</v>
      </c>
      <c r="O14" s="48">
        <v>980</v>
      </c>
      <c r="Q14" s="48" t="s">
        <v>84</v>
      </c>
      <c r="R14" s="9">
        <v>4779</v>
      </c>
      <c r="S14"/>
    </row>
    <row r="15" spans="1:19" ht="19.5" customHeight="1">
      <c r="A15" s="53">
        <v>13</v>
      </c>
      <c r="B15" s="35" t="s">
        <v>77</v>
      </c>
      <c r="C15" s="48">
        <v>923</v>
      </c>
      <c r="E15" s="48" t="s">
        <v>87</v>
      </c>
      <c r="F15" s="48">
        <v>916</v>
      </c>
      <c r="H15" s="48" t="s">
        <v>91</v>
      </c>
      <c r="I15" s="48">
        <v>929</v>
      </c>
      <c r="K15" s="48" t="s">
        <v>70</v>
      </c>
      <c r="L15" s="48">
        <v>900</v>
      </c>
      <c r="N15" s="48" t="s">
        <v>84</v>
      </c>
      <c r="O15" s="48">
        <v>949</v>
      </c>
      <c r="Q15" s="48" t="s">
        <v>66</v>
      </c>
      <c r="R15" s="9">
        <v>4739</v>
      </c>
      <c r="S15"/>
    </row>
    <row r="16" spans="1:19" ht="19.5" customHeight="1">
      <c r="A16" s="53">
        <v>14</v>
      </c>
      <c r="B16" s="48" t="s">
        <v>88</v>
      </c>
      <c r="C16" s="48">
        <v>835</v>
      </c>
      <c r="E16" s="35" t="s">
        <v>77</v>
      </c>
      <c r="F16" s="48">
        <v>914</v>
      </c>
      <c r="H16" s="48" t="s">
        <v>75</v>
      </c>
      <c r="I16" s="48">
        <v>920</v>
      </c>
      <c r="K16" s="48" t="s">
        <v>88</v>
      </c>
      <c r="L16" s="48">
        <v>867</v>
      </c>
      <c r="N16" s="48" t="s">
        <v>76</v>
      </c>
      <c r="O16" s="48">
        <v>901</v>
      </c>
      <c r="Q16" s="48" t="s">
        <v>71</v>
      </c>
      <c r="R16" s="9">
        <v>4681</v>
      </c>
      <c r="S16" s="48">
        <v>101</v>
      </c>
    </row>
    <row r="17" spans="1:19" ht="19.5" customHeight="1">
      <c r="A17" s="53">
        <v>15</v>
      </c>
      <c r="B17" s="48" t="s">
        <v>66</v>
      </c>
      <c r="C17" s="48">
        <v>812</v>
      </c>
      <c r="E17" s="48" t="s">
        <v>76</v>
      </c>
      <c r="F17" s="48">
        <v>828</v>
      </c>
      <c r="H17" s="48" t="s">
        <v>72</v>
      </c>
      <c r="I17" s="48">
        <v>904</v>
      </c>
      <c r="K17" s="48" t="s">
        <v>89</v>
      </c>
      <c r="L17" s="48">
        <v>852</v>
      </c>
      <c r="N17" s="48" t="s">
        <v>88</v>
      </c>
      <c r="O17" s="48">
        <v>884</v>
      </c>
      <c r="Q17" s="48" t="s">
        <v>90</v>
      </c>
      <c r="R17" s="9">
        <v>4650</v>
      </c>
      <c r="S17" s="48">
        <v>279</v>
      </c>
    </row>
    <row r="18" spans="1:19" ht="19.5" customHeight="1">
      <c r="A18" s="53">
        <v>16</v>
      </c>
      <c r="B18" s="48" t="s">
        <v>72</v>
      </c>
      <c r="C18" s="48">
        <v>809</v>
      </c>
      <c r="E18" s="48" t="s">
        <v>73</v>
      </c>
      <c r="F18" s="48">
        <v>802</v>
      </c>
      <c r="H18" s="48" t="s">
        <v>88</v>
      </c>
      <c r="I18" s="48">
        <v>880</v>
      </c>
      <c r="K18" s="48" t="s">
        <v>80</v>
      </c>
      <c r="L18" s="48">
        <v>835</v>
      </c>
      <c r="N18" s="48" t="s">
        <v>70</v>
      </c>
      <c r="O18" s="48">
        <v>830</v>
      </c>
      <c r="Q18" s="48" t="s">
        <v>82</v>
      </c>
      <c r="R18" s="9">
        <v>4584</v>
      </c>
      <c r="S18" s="48">
        <v>861</v>
      </c>
    </row>
    <row r="19" spans="1:19" ht="19.5" customHeight="1">
      <c r="A19" s="53">
        <v>17</v>
      </c>
      <c r="B19" s="48" t="s">
        <v>82</v>
      </c>
      <c r="C19" s="48">
        <v>795</v>
      </c>
      <c r="E19" s="48" t="s">
        <v>81</v>
      </c>
      <c r="F19" s="48">
        <v>744</v>
      </c>
      <c r="H19" s="48" t="s">
        <v>87</v>
      </c>
      <c r="I19" s="48">
        <v>860</v>
      </c>
      <c r="K19" s="48" t="s">
        <v>85</v>
      </c>
      <c r="L19" s="48">
        <v>760</v>
      </c>
      <c r="N19" s="48" t="s">
        <v>80</v>
      </c>
      <c r="O19" s="48">
        <v>781</v>
      </c>
      <c r="Q19" s="48" t="s">
        <v>75</v>
      </c>
      <c r="R19" s="9">
        <v>4178</v>
      </c>
      <c r="S19" s="48">
        <v>563</v>
      </c>
    </row>
    <row r="20" spans="1:19" ht="19.5" customHeight="1">
      <c r="A20" s="53">
        <v>18</v>
      </c>
      <c r="B20" s="48" t="s">
        <v>78</v>
      </c>
      <c r="C20" s="48">
        <v>757</v>
      </c>
      <c r="E20" s="48" t="s">
        <v>74</v>
      </c>
      <c r="F20" s="48">
        <v>739</v>
      </c>
      <c r="H20" s="48" t="s">
        <v>92</v>
      </c>
      <c r="I20" s="48">
        <v>815</v>
      </c>
      <c r="K20" s="48" t="s">
        <v>71</v>
      </c>
      <c r="L20" s="48">
        <v>706</v>
      </c>
      <c r="N20" s="48" t="s">
        <v>92</v>
      </c>
      <c r="O20" s="48">
        <v>699</v>
      </c>
      <c r="Q20" s="48" t="s">
        <v>80</v>
      </c>
      <c r="R20" s="9">
        <v>3969</v>
      </c>
      <c r="S20" s="48">
        <v>348</v>
      </c>
    </row>
    <row r="21" spans="1:19" ht="19.5" customHeight="1">
      <c r="A21" s="53">
        <v>19</v>
      </c>
      <c r="B21" s="48" t="s">
        <v>79</v>
      </c>
      <c r="C21" s="48">
        <v>728</v>
      </c>
      <c r="E21" s="48" t="s">
        <v>93</v>
      </c>
      <c r="F21" s="48">
        <v>732</v>
      </c>
      <c r="H21" s="48" t="s">
        <v>78</v>
      </c>
      <c r="I21" s="48">
        <v>782</v>
      </c>
      <c r="K21" s="35" t="s">
        <v>77</v>
      </c>
      <c r="L21" s="48">
        <v>631</v>
      </c>
      <c r="N21" s="48" t="s">
        <v>89</v>
      </c>
      <c r="O21" s="48">
        <v>641</v>
      </c>
      <c r="Q21" s="48" t="s">
        <v>88</v>
      </c>
      <c r="R21" s="9">
        <v>3910</v>
      </c>
      <c r="S21" s="48">
        <v>641</v>
      </c>
    </row>
    <row r="22" spans="1:19" ht="19.5" customHeight="1">
      <c r="A22" s="53">
        <v>20</v>
      </c>
      <c r="B22" s="48" t="s">
        <v>70</v>
      </c>
      <c r="C22" s="48">
        <v>715</v>
      </c>
      <c r="E22" s="48" t="s">
        <v>84</v>
      </c>
      <c r="F22" s="48">
        <v>708</v>
      </c>
      <c r="H22" s="48" t="s">
        <v>85</v>
      </c>
      <c r="I22" s="48">
        <v>780</v>
      </c>
      <c r="K22" s="48" t="s">
        <v>92</v>
      </c>
      <c r="L22" s="48">
        <v>622</v>
      </c>
      <c r="N22" s="48" t="s">
        <v>82</v>
      </c>
      <c r="O22" s="48">
        <v>639</v>
      </c>
      <c r="Q22" s="35" t="s">
        <v>77</v>
      </c>
      <c r="R22" s="9">
        <v>3877</v>
      </c>
      <c r="S22" s="48">
        <v>555</v>
      </c>
    </row>
    <row r="23" spans="1:19" ht="19.5" customHeight="1">
      <c r="A23" s="53">
        <v>21</v>
      </c>
      <c r="B23" s="48" t="s">
        <v>69</v>
      </c>
      <c r="C23" s="48">
        <v>547</v>
      </c>
      <c r="E23" s="48" t="s">
        <v>91</v>
      </c>
      <c r="F23" s="48">
        <v>588</v>
      </c>
      <c r="H23" s="48" t="s">
        <v>93</v>
      </c>
      <c r="I23" s="48">
        <v>648</v>
      </c>
      <c r="K23" s="48" t="s">
        <v>87</v>
      </c>
      <c r="L23" s="48">
        <v>615</v>
      </c>
      <c r="N23" s="48" t="s">
        <v>73</v>
      </c>
      <c r="O23" s="48">
        <v>591</v>
      </c>
      <c r="Q23" s="48" t="s">
        <v>91</v>
      </c>
      <c r="R23" s="9">
        <v>3863</v>
      </c>
      <c r="S23" s="35" t="s">
        <v>102</v>
      </c>
    </row>
    <row r="24" spans="1:19" ht="19.5" customHeight="1">
      <c r="A24" s="53">
        <v>22</v>
      </c>
      <c r="B24" s="48" t="s">
        <v>91</v>
      </c>
      <c r="C24" s="48">
        <v>519</v>
      </c>
      <c r="E24" s="48" t="s">
        <v>92</v>
      </c>
      <c r="F24" s="48">
        <v>578</v>
      </c>
      <c r="H24" s="48" t="s">
        <v>69</v>
      </c>
      <c r="I24" s="48">
        <v>636</v>
      </c>
      <c r="K24" s="48" t="s">
        <v>90</v>
      </c>
      <c r="L24" s="48">
        <v>588</v>
      </c>
      <c r="N24" s="48" t="s">
        <v>93</v>
      </c>
      <c r="O24" s="48">
        <v>588</v>
      </c>
      <c r="Q24" s="48" t="s">
        <v>87</v>
      </c>
      <c r="R24" s="9">
        <v>3676</v>
      </c>
      <c r="S24" s="35" t="s">
        <v>102</v>
      </c>
    </row>
    <row r="25" spans="1:19" ht="19.5" customHeight="1">
      <c r="A25" s="53">
        <v>23</v>
      </c>
      <c r="B25" s="48" t="s">
        <v>84</v>
      </c>
      <c r="C25" s="48">
        <v>487</v>
      </c>
      <c r="E25" s="48" t="s">
        <v>71</v>
      </c>
      <c r="F25" s="48">
        <v>510</v>
      </c>
      <c r="H25" s="48" t="s">
        <v>80</v>
      </c>
      <c r="I25" s="48">
        <v>612</v>
      </c>
      <c r="K25" s="48" t="s">
        <v>91</v>
      </c>
      <c r="L25" s="48">
        <v>477</v>
      </c>
      <c r="N25" s="48" t="s">
        <v>90</v>
      </c>
      <c r="O25" s="48">
        <v>521</v>
      </c>
      <c r="Q25" s="48" t="s">
        <v>76</v>
      </c>
      <c r="R25" s="9">
        <v>3657</v>
      </c>
      <c r="S25" s="48">
        <v>859</v>
      </c>
    </row>
    <row r="26" spans="1:18" ht="19.5" customHeight="1">
      <c r="A26" s="53">
        <v>24</v>
      </c>
      <c r="B26" s="48" t="s">
        <v>76</v>
      </c>
      <c r="C26" s="48">
        <v>465</v>
      </c>
      <c r="E26" s="48" t="s">
        <v>88</v>
      </c>
      <c r="F26" s="48">
        <v>444</v>
      </c>
      <c r="H26" s="48" t="s">
        <v>66</v>
      </c>
      <c r="I26" s="48">
        <v>557</v>
      </c>
      <c r="K26" s="48" t="s">
        <v>93</v>
      </c>
      <c r="L26" s="48">
        <v>454</v>
      </c>
      <c r="N26" s="35" t="s">
        <v>77</v>
      </c>
      <c r="O26" s="48">
        <v>446</v>
      </c>
      <c r="Q26" s="48" t="s">
        <v>93</v>
      </c>
      <c r="R26" s="9">
        <v>3480</v>
      </c>
    </row>
    <row r="27" spans="1:18" ht="19.5" customHeight="1">
      <c r="A27" s="53">
        <v>25</v>
      </c>
      <c r="B27" s="48" t="s">
        <v>80</v>
      </c>
      <c r="C27" s="48">
        <v>323</v>
      </c>
      <c r="E27" s="48" t="s">
        <v>79</v>
      </c>
      <c r="F27" s="48">
        <v>364</v>
      </c>
      <c r="H27" s="48" t="s">
        <v>89</v>
      </c>
      <c r="I27" s="48">
        <v>531</v>
      </c>
      <c r="K27" s="48" t="s">
        <v>75</v>
      </c>
      <c r="L27" s="48">
        <v>354</v>
      </c>
      <c r="N27" s="48" t="s">
        <v>75</v>
      </c>
      <c r="O27" s="48">
        <v>289</v>
      </c>
      <c r="Q27" s="48" t="s">
        <v>89</v>
      </c>
      <c r="R27" s="9">
        <v>3316</v>
      </c>
    </row>
    <row r="28" spans="1:18" ht="19.5" customHeight="1">
      <c r="A28" s="53">
        <v>26</v>
      </c>
      <c r="B28" s="48" t="s">
        <v>92</v>
      </c>
      <c r="C28" s="48">
        <v>192</v>
      </c>
      <c r="E28" s="48" t="s">
        <v>89</v>
      </c>
      <c r="F28" s="48">
        <v>134</v>
      </c>
      <c r="H28" s="48" t="s">
        <v>76</v>
      </c>
      <c r="I28" s="48">
        <v>309</v>
      </c>
      <c r="K28" s="48" t="s">
        <v>74</v>
      </c>
      <c r="L28" s="48">
        <v>345</v>
      </c>
      <c r="N28" s="48" t="s">
        <v>87</v>
      </c>
      <c r="O28" s="48">
        <v>-54</v>
      </c>
      <c r="Q28" s="48" t="s">
        <v>92</v>
      </c>
      <c r="R28" s="9">
        <v>2906</v>
      </c>
    </row>
  </sheetData>
  <sheetProtection selectLockedCells="1" selectUnlockedCells="1"/>
  <mergeCells count="12">
    <mergeCell ref="B1:B2"/>
    <mergeCell ref="C1:C2"/>
    <mergeCell ref="E1:E2"/>
    <mergeCell ref="F1:F2"/>
    <mergeCell ref="H1:H2"/>
    <mergeCell ref="I1:I2"/>
    <mergeCell ref="K1:K2"/>
    <mergeCell ref="L1:L2"/>
    <mergeCell ref="N1:N2"/>
    <mergeCell ref="O1:O2"/>
    <mergeCell ref="Q1:Q2"/>
    <mergeCell ref="R1:R2"/>
  </mergeCells>
  <printOptions gridLines="1" horizontalCentered="1" verticalCentered="1"/>
  <pageMargins left="0.75" right="0.75" top="1" bottom="1" header="0.5" footer="0.5118055555555555"/>
  <pageSetup fitToHeight="1" fitToWidth="1" horizontalDpi="300" verticalDpi="300" orientation="landscape"/>
  <headerFooter alignWithMargins="0">
    <oddHeader>&amp;C&amp;"Arial,Bold"&amp;12 6th ANNUAL OMAHA INVITATIONAL SKAT TOURNAMENT
SEPT 30-OCT 2, 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46.8515625" style="1" customWidth="1"/>
    <col min="3" max="3" width="11.7109375" style="1" customWidth="1"/>
    <col min="4" max="16384" width="8.7109375" style="1" customWidth="1"/>
  </cols>
  <sheetData>
    <row r="1" spans="1:6" ht="12.75">
      <c r="A1"/>
      <c r="B1"/>
      <c r="C1"/>
      <c r="D1" s="1" t="s">
        <v>103</v>
      </c>
      <c r="E1" s="1" t="s">
        <v>104</v>
      </c>
      <c r="F1" s="1" t="s">
        <v>105</v>
      </c>
    </row>
    <row r="2" spans="1:6" ht="12.75">
      <c r="A2"/>
      <c r="B2" s="1" t="s">
        <v>106</v>
      </c>
      <c r="C2"/>
      <c r="D2" s="54"/>
      <c r="E2" s="54"/>
      <c r="F2"/>
    </row>
    <row r="3" spans="1:6" ht="12.75">
      <c r="A3"/>
      <c r="B3" s="55" t="s">
        <v>107</v>
      </c>
      <c r="C3"/>
      <c r="D3" s="54">
        <f>24*30</f>
        <v>720</v>
      </c>
      <c r="E3" s="54"/>
      <c r="F3"/>
    </row>
    <row r="4" spans="1:6" ht="12.75">
      <c r="A4"/>
      <c r="B4" s="55" t="s">
        <v>108</v>
      </c>
      <c r="C4"/>
      <c r="D4" s="54">
        <f>24*80</f>
        <v>1920</v>
      </c>
      <c r="E4" s="54"/>
      <c r="F4"/>
    </row>
    <row r="5" spans="1:6" ht="12.75">
      <c r="A5"/>
      <c r="B5"/>
      <c r="C5"/>
      <c r="D5" s="54"/>
      <c r="E5" s="54"/>
      <c r="F5"/>
    </row>
    <row r="6" spans="1:6" ht="12.75">
      <c r="A6"/>
      <c r="B6" s="1" t="s">
        <v>109</v>
      </c>
      <c r="C6"/>
      <c r="D6" s="54"/>
      <c r="E6" s="54"/>
      <c r="F6"/>
    </row>
    <row r="7" spans="1:6" ht="12.75">
      <c r="A7"/>
      <c r="B7"/>
      <c r="C7"/>
      <c r="D7" s="54"/>
      <c r="E7" s="54"/>
      <c r="F7"/>
    </row>
    <row r="8" spans="1:6" ht="12.75">
      <c r="A8"/>
      <c r="B8" s="1" t="s">
        <v>110</v>
      </c>
      <c r="C8"/>
      <c r="D8" s="54"/>
      <c r="E8" s="54"/>
      <c r="F8"/>
    </row>
    <row r="9" spans="1:6" ht="12.75">
      <c r="A9"/>
      <c r="B9" s="55" t="s">
        <v>111</v>
      </c>
      <c r="C9"/>
      <c r="D9" s="54">
        <v>78</v>
      </c>
      <c r="E9" s="54"/>
      <c r="F9"/>
    </row>
    <row r="10" spans="1:6" ht="12.75">
      <c r="A10"/>
      <c r="B10" s="55" t="s">
        <v>112</v>
      </c>
      <c r="C10"/>
      <c r="D10" s="54">
        <f>39+36+43</f>
        <v>118</v>
      </c>
      <c r="E10" s="54"/>
      <c r="F10"/>
    </row>
    <row r="11" spans="1:6" ht="12.75">
      <c r="A11"/>
      <c r="B11" s="55" t="s">
        <v>113</v>
      </c>
      <c r="C11"/>
      <c r="D11" s="54">
        <f>54+53</f>
        <v>107</v>
      </c>
      <c r="E11" s="54"/>
      <c r="F11"/>
    </row>
    <row r="12" spans="1:6" ht="12.75">
      <c r="A12"/>
      <c r="B12"/>
      <c r="C12"/>
      <c r="D12" s="54"/>
      <c r="E12" s="54"/>
      <c r="F12"/>
    </row>
    <row r="13" spans="1:6" ht="12.75">
      <c r="A13"/>
      <c r="B13" s="1" t="s">
        <v>114</v>
      </c>
      <c r="C13"/>
      <c r="D13" s="54"/>
      <c r="E13" s="54"/>
      <c r="F13"/>
    </row>
    <row r="14" spans="1:6" ht="12.75">
      <c r="A14"/>
      <c r="B14" s="55" t="s">
        <v>112</v>
      </c>
      <c r="C14"/>
      <c r="D14" s="54">
        <v>270</v>
      </c>
      <c r="E14" s="54"/>
      <c r="F14"/>
    </row>
    <row r="15" spans="1:6" ht="12.75">
      <c r="A15"/>
      <c r="B15"/>
      <c r="C15"/>
      <c r="D15" s="54"/>
      <c r="E15" s="54"/>
      <c r="F15"/>
    </row>
    <row r="16" spans="1:6" ht="12.75">
      <c r="A16"/>
      <c r="B16" s="1" t="s">
        <v>115</v>
      </c>
      <c r="C16"/>
      <c r="D16" s="54"/>
      <c r="E16" s="54"/>
      <c r="F16"/>
    </row>
    <row r="17" spans="1:6" ht="12.75">
      <c r="A17"/>
      <c r="B17" s="56" t="s">
        <v>116</v>
      </c>
      <c r="C17"/>
      <c r="D17" s="54"/>
      <c r="E17" s="54"/>
      <c r="F17"/>
    </row>
    <row r="18" spans="1:6" ht="12.75">
      <c r="A18"/>
      <c r="B18" s="55" t="s">
        <v>117</v>
      </c>
      <c r="C18"/>
      <c r="D18" s="54"/>
      <c r="E18" s="54">
        <v>240</v>
      </c>
      <c r="F18"/>
    </row>
    <row r="19" spans="1:6" ht="12.75">
      <c r="A19"/>
      <c r="B19" s="55" t="s">
        <v>118</v>
      </c>
      <c r="C19"/>
      <c r="D19" s="54"/>
      <c r="E19" s="54">
        <v>240</v>
      </c>
      <c r="F19"/>
    </row>
    <row r="20" spans="1:6" ht="12.75">
      <c r="A20"/>
      <c r="B20" s="55" t="s">
        <v>119</v>
      </c>
      <c r="C20"/>
      <c r="D20" s="54"/>
      <c r="E20" s="54">
        <v>240</v>
      </c>
      <c r="F20"/>
    </row>
    <row r="21" spans="1:6" ht="12.75">
      <c r="A21"/>
      <c r="B21" s="14" t="s">
        <v>120</v>
      </c>
      <c r="C21"/>
      <c r="D21" s="54"/>
      <c r="E21" s="54"/>
      <c r="F21"/>
    </row>
    <row r="22" spans="1:6" ht="12.75">
      <c r="A22"/>
      <c r="B22" s="55" t="s">
        <v>121</v>
      </c>
      <c r="C22"/>
      <c r="D22" s="54"/>
      <c r="E22" s="54">
        <v>100</v>
      </c>
      <c r="F22"/>
    </row>
    <row r="23" spans="1:6" ht="12.75">
      <c r="A23"/>
      <c r="B23" s="55" t="s">
        <v>122</v>
      </c>
      <c r="C23"/>
      <c r="D23" s="54"/>
      <c r="E23" s="54">
        <v>100</v>
      </c>
      <c r="F23"/>
    </row>
    <row r="24" spans="1:6" ht="12.75">
      <c r="A24"/>
      <c r="B24" s="55" t="s">
        <v>123</v>
      </c>
      <c r="C24"/>
      <c r="D24" s="54"/>
      <c r="E24" s="54">
        <v>100</v>
      </c>
      <c r="F24"/>
    </row>
    <row r="25" spans="1:6" ht="12.75">
      <c r="A25"/>
      <c r="B25" s="55" t="s">
        <v>124</v>
      </c>
      <c r="C25"/>
      <c r="D25" s="54"/>
      <c r="E25" s="54">
        <v>100</v>
      </c>
      <c r="F25"/>
    </row>
    <row r="26" spans="1:6" ht="12.75">
      <c r="A26"/>
      <c r="B26" s="55" t="s">
        <v>125</v>
      </c>
      <c r="C26"/>
      <c r="D26" s="54"/>
      <c r="E26" s="54">
        <v>100</v>
      </c>
      <c r="F26"/>
    </row>
    <row r="27" spans="1:6" ht="12.75">
      <c r="A27"/>
      <c r="B27"/>
      <c r="C27"/>
      <c r="D27" s="54"/>
      <c r="E27" s="54"/>
      <c r="F27"/>
    </row>
    <row r="28" spans="1:6" ht="12.75">
      <c r="A28"/>
      <c r="B28" s="57" t="s">
        <v>126</v>
      </c>
      <c r="C28"/>
      <c r="D28" s="54"/>
      <c r="E28" s="54"/>
      <c r="F28"/>
    </row>
    <row r="29" spans="1:6" ht="12.75">
      <c r="A29"/>
      <c r="B29" s="57"/>
      <c r="C29"/>
      <c r="D29" s="54"/>
      <c r="E29" s="54"/>
      <c r="F29"/>
    </row>
    <row r="30" spans="1:6" ht="12.75">
      <c r="A30"/>
      <c r="B30" s="55" t="s">
        <v>127</v>
      </c>
      <c r="C30"/>
      <c r="D30" s="54"/>
      <c r="E30" s="54">
        <v>500</v>
      </c>
      <c r="F30"/>
    </row>
    <row r="31" spans="1:6" ht="12.75">
      <c r="A31"/>
      <c r="B31" s="55" t="s">
        <v>128</v>
      </c>
      <c r="C31"/>
      <c r="D31" s="54"/>
      <c r="E31" s="54">
        <v>350</v>
      </c>
      <c r="F31"/>
    </row>
    <row r="32" spans="1:6" ht="12.75">
      <c r="A32"/>
      <c r="B32" s="55" t="s">
        <v>129</v>
      </c>
      <c r="C32"/>
      <c r="D32" s="54"/>
      <c r="E32" s="54">
        <v>250</v>
      </c>
      <c r="F32"/>
    </row>
    <row r="33" spans="1:6" ht="12.75">
      <c r="A33"/>
      <c r="B33" s="55" t="s">
        <v>130</v>
      </c>
      <c r="C33"/>
      <c r="D33" s="54"/>
      <c r="E33" s="54">
        <v>150</v>
      </c>
      <c r="F33"/>
    </row>
    <row r="34" spans="1:6" ht="12.75">
      <c r="A34"/>
      <c r="B34" s="55" t="s">
        <v>131</v>
      </c>
      <c r="C34"/>
      <c r="D34" s="54"/>
      <c r="E34" s="54">
        <v>100</v>
      </c>
      <c r="F34"/>
    </row>
    <row r="35" spans="1:6" ht="12.75">
      <c r="A35"/>
      <c r="B35" s="55" t="s">
        <v>132</v>
      </c>
      <c r="C35"/>
      <c r="D35" s="54"/>
      <c r="E35" s="54">
        <v>40</v>
      </c>
      <c r="F35"/>
    </row>
    <row r="36" spans="1:6" ht="12.75">
      <c r="A36"/>
      <c r="B36" s="55" t="s">
        <v>133</v>
      </c>
      <c r="C36"/>
      <c r="D36" s="54"/>
      <c r="E36" s="54">
        <v>20</v>
      </c>
      <c r="F36"/>
    </row>
    <row r="37" spans="1:6" ht="12.75">
      <c r="A37"/>
      <c r="B37" s="55" t="s">
        <v>134</v>
      </c>
      <c r="C37"/>
      <c r="D37" s="54"/>
      <c r="E37" s="54">
        <v>10</v>
      </c>
      <c r="F37"/>
    </row>
    <row r="38" spans="1:6" ht="12.75">
      <c r="A38"/>
      <c r="B38" s="55" t="s">
        <v>135</v>
      </c>
      <c r="C38"/>
      <c r="D38" s="54"/>
      <c r="E38" s="54">
        <v>20</v>
      </c>
      <c r="F38"/>
    </row>
    <row r="39" spans="1:6" ht="12.75">
      <c r="A39"/>
      <c r="B39" s="55" t="s">
        <v>136</v>
      </c>
      <c r="C39"/>
      <c r="D39" s="54"/>
      <c r="E39" s="54"/>
      <c r="F39"/>
    </row>
    <row r="40" spans="1:6" ht="12.75">
      <c r="A40"/>
      <c r="B40" s="55" t="s">
        <v>137</v>
      </c>
      <c r="C40"/>
      <c r="D40" s="54"/>
      <c r="E40" s="54"/>
      <c r="F40"/>
    </row>
    <row r="41" spans="1:6" ht="12.75">
      <c r="A41"/>
      <c r="B41" s="55" t="s">
        <v>138</v>
      </c>
      <c r="C41"/>
      <c r="D41" s="54"/>
      <c r="E41" s="54"/>
      <c r="F41"/>
    </row>
    <row r="42" spans="1:6" ht="12.75">
      <c r="A42"/>
      <c r="B42" s="55" t="s">
        <v>139</v>
      </c>
      <c r="C42"/>
      <c r="D42" s="54"/>
      <c r="E42" s="54">
        <v>50</v>
      </c>
      <c r="F42"/>
    </row>
    <row r="43" spans="1:6" ht="12.75">
      <c r="A43"/>
      <c r="B43" s="55"/>
      <c r="C43"/>
      <c r="D43" s="54"/>
      <c r="E43" s="54"/>
      <c r="F43"/>
    </row>
    <row r="44" spans="1:6" ht="12.75">
      <c r="A44"/>
      <c r="B44" s="55"/>
      <c r="C44"/>
      <c r="D44" s="54"/>
      <c r="E44" s="54"/>
      <c r="F44"/>
    </row>
    <row r="45" spans="1:6" ht="12.75">
      <c r="A45"/>
      <c r="B45" s="55"/>
      <c r="C45"/>
      <c r="D45" s="54"/>
      <c r="E45" s="54"/>
      <c r="F45"/>
    </row>
    <row r="46" spans="1:6" ht="12.75">
      <c r="A46" s="58"/>
      <c r="B46" s="58"/>
      <c r="C46" s="58"/>
      <c r="D46" s="59"/>
      <c r="E46" s="59"/>
      <c r="F46" s="58"/>
    </row>
    <row r="47" spans="4:6" ht="12.75">
      <c r="D47" s="1">
        <f>SUM(D2:D46)</f>
        <v>3213</v>
      </c>
      <c r="E47" s="1">
        <f>SUM(E2:E46)</f>
        <v>2710</v>
      </c>
      <c r="F47" s="1">
        <f>D47-E47</f>
        <v>503</v>
      </c>
    </row>
  </sheetData>
  <sheetProtection selectLockedCells="1" selectUnlockedCells="1"/>
  <printOptions/>
  <pageMargins left="0.7" right="0.7" top="0.75" bottom="0.75" header="0.3" footer="0.5118055555555555"/>
  <pageSetup horizontalDpi="300" verticalDpi="300" orientation="portrait"/>
  <headerFooter alignWithMargins="0">
    <oddHeader>&amp;C&amp;"Arial,Bold"&amp;12 6th ANNUAL OMAHA INVITATIONAL SKAT TOURNAMENT
SEPT 30-OCT 2, 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G5" sqref="G5"/>
    </sheetView>
  </sheetViews>
  <sheetFormatPr defaultColWidth="9.140625" defaultRowHeight="12.75"/>
  <cols>
    <col min="1" max="1" width="17.8515625" style="0" customWidth="1"/>
    <col min="2" max="16384" width="8.7109375" style="0" customWidth="1"/>
  </cols>
  <sheetData>
    <row r="1" spans="3:4" ht="12.75">
      <c r="C1" t="s">
        <v>50</v>
      </c>
      <c r="D1" t="s">
        <v>51</v>
      </c>
    </row>
    <row r="2" spans="1:4" ht="12.75">
      <c r="A2" s="48" t="s">
        <v>82</v>
      </c>
      <c r="B2" t="s">
        <v>140</v>
      </c>
      <c r="C2">
        <v>1</v>
      </c>
      <c r="D2">
        <v>1</v>
      </c>
    </row>
    <row r="3" spans="1:4" ht="12.75">
      <c r="A3" s="48" t="s">
        <v>91</v>
      </c>
      <c r="B3" t="s">
        <v>141</v>
      </c>
      <c r="C3">
        <v>1</v>
      </c>
      <c r="D3">
        <v>2</v>
      </c>
    </row>
    <row r="4" spans="1:4" ht="12.75">
      <c r="A4" s="48" t="s">
        <v>89</v>
      </c>
      <c r="B4" t="s">
        <v>142</v>
      </c>
      <c r="C4">
        <v>1</v>
      </c>
      <c r="D4">
        <v>3</v>
      </c>
    </row>
    <row r="5" spans="1:4" ht="12.75">
      <c r="A5" s="48" t="s">
        <v>90</v>
      </c>
      <c r="B5" t="s">
        <v>143</v>
      </c>
      <c r="C5">
        <v>1</v>
      </c>
      <c r="D5">
        <v>4</v>
      </c>
    </row>
    <row r="6" spans="1:4" ht="12.75">
      <c r="A6" s="48" t="s">
        <v>87</v>
      </c>
      <c r="B6" t="s">
        <v>144</v>
      </c>
      <c r="C6">
        <v>2</v>
      </c>
      <c r="D6">
        <v>1</v>
      </c>
    </row>
    <row r="7" spans="1:4" ht="12.75">
      <c r="A7" s="48" t="s">
        <v>92</v>
      </c>
      <c r="B7" t="s">
        <v>143</v>
      </c>
      <c r="C7">
        <v>2</v>
      </c>
      <c r="D7">
        <v>2</v>
      </c>
    </row>
    <row r="8" spans="1:4" ht="12.75">
      <c r="A8" s="48" t="s">
        <v>85</v>
      </c>
      <c r="B8" t="s">
        <v>142</v>
      </c>
      <c r="C8">
        <v>2</v>
      </c>
      <c r="D8">
        <v>3</v>
      </c>
    </row>
    <row r="9" spans="1:4" ht="12.75">
      <c r="A9" s="48" t="s">
        <v>78</v>
      </c>
      <c r="B9" t="s">
        <v>141</v>
      </c>
      <c r="C9">
        <v>2</v>
      </c>
      <c r="D9">
        <v>4</v>
      </c>
    </row>
    <row r="10" spans="1:4" ht="12.75">
      <c r="A10" s="48" t="s">
        <v>93</v>
      </c>
      <c r="B10" t="s">
        <v>142</v>
      </c>
      <c r="C10">
        <v>3</v>
      </c>
      <c r="D10">
        <v>1</v>
      </c>
    </row>
    <row r="11" spans="1:4" ht="12.75">
      <c r="A11" s="48" t="s">
        <v>72</v>
      </c>
      <c r="C11">
        <v>3</v>
      </c>
      <c r="D11">
        <v>2</v>
      </c>
    </row>
    <row r="12" spans="1:4" ht="12.75">
      <c r="A12" s="48" t="s">
        <v>70</v>
      </c>
      <c r="B12" t="s">
        <v>144</v>
      </c>
      <c r="C12">
        <v>3</v>
      </c>
      <c r="D12">
        <v>3</v>
      </c>
    </row>
    <row r="13" spans="1:4" ht="12.75">
      <c r="A13" s="48" t="s">
        <v>68</v>
      </c>
      <c r="B13" t="s">
        <v>141</v>
      </c>
      <c r="C13">
        <v>3</v>
      </c>
      <c r="D13">
        <v>4</v>
      </c>
    </row>
    <row r="14" spans="1:4" ht="12.75">
      <c r="A14" s="48" t="s">
        <v>76</v>
      </c>
      <c r="B14" t="s">
        <v>142</v>
      </c>
      <c r="C14">
        <v>4</v>
      </c>
      <c r="D14">
        <v>1</v>
      </c>
    </row>
    <row r="15" spans="1:4" ht="12.75">
      <c r="A15" s="48" t="s">
        <v>71</v>
      </c>
      <c r="B15" t="s">
        <v>144</v>
      </c>
      <c r="C15">
        <v>4</v>
      </c>
      <c r="D15">
        <v>2</v>
      </c>
    </row>
    <row r="16" spans="1:4" ht="12.75">
      <c r="A16" s="48" t="s">
        <v>80</v>
      </c>
      <c r="B16" t="s">
        <v>141</v>
      </c>
      <c r="C16">
        <v>4</v>
      </c>
      <c r="D16">
        <v>3</v>
      </c>
    </row>
    <row r="17" spans="1:4" ht="12.75">
      <c r="A17" s="48" t="s">
        <v>67</v>
      </c>
      <c r="B17" t="s">
        <v>143</v>
      </c>
      <c r="C17">
        <v>4</v>
      </c>
      <c r="D17">
        <v>4</v>
      </c>
    </row>
    <row r="18" spans="1:4" ht="12.75">
      <c r="A18" s="48" t="s">
        <v>88</v>
      </c>
      <c r="B18" t="s">
        <v>140</v>
      </c>
      <c r="C18">
        <v>5</v>
      </c>
      <c r="D18">
        <v>1</v>
      </c>
    </row>
    <row r="19" spans="1:4" ht="12.75">
      <c r="A19" s="48" t="s">
        <v>66</v>
      </c>
      <c r="B19" t="s">
        <v>141</v>
      </c>
      <c r="C19">
        <v>5</v>
      </c>
      <c r="D19">
        <v>2</v>
      </c>
    </row>
    <row r="20" spans="1:4" ht="12.75">
      <c r="A20" s="48" t="s">
        <v>69</v>
      </c>
      <c r="B20" t="s">
        <v>143</v>
      </c>
      <c r="C20">
        <v>5</v>
      </c>
      <c r="D20">
        <v>3</v>
      </c>
    </row>
    <row r="21" spans="1:4" ht="12.75">
      <c r="A21" s="48" t="s">
        <v>86</v>
      </c>
      <c r="B21" t="s">
        <v>142</v>
      </c>
      <c r="C21">
        <v>5</v>
      </c>
      <c r="D21">
        <v>4</v>
      </c>
    </row>
    <row r="22" spans="1:4" ht="12.75">
      <c r="A22" s="48" t="s">
        <v>81</v>
      </c>
      <c r="B22" t="s">
        <v>140</v>
      </c>
      <c r="C22">
        <v>6</v>
      </c>
      <c r="D22">
        <v>1</v>
      </c>
    </row>
    <row r="23" spans="1:4" ht="12.75">
      <c r="A23" s="48" t="s">
        <v>79</v>
      </c>
      <c r="B23" t="s">
        <v>141</v>
      </c>
      <c r="C23">
        <v>6</v>
      </c>
      <c r="D23">
        <v>2</v>
      </c>
    </row>
    <row r="24" spans="1:4" ht="12.75">
      <c r="A24" s="48" t="s">
        <v>75</v>
      </c>
      <c r="B24" t="s">
        <v>142</v>
      </c>
      <c r="C24">
        <v>6</v>
      </c>
      <c r="D24">
        <v>3</v>
      </c>
    </row>
    <row r="25" spans="1:4" ht="12.75">
      <c r="A25" s="48" t="s">
        <v>73</v>
      </c>
      <c r="B25" t="s">
        <v>143</v>
      </c>
      <c r="C25">
        <v>7</v>
      </c>
      <c r="D25">
        <v>1</v>
      </c>
    </row>
    <row r="26" spans="1:4" ht="12.75">
      <c r="A26" s="48" t="s">
        <v>74</v>
      </c>
      <c r="B26" t="s">
        <v>142</v>
      </c>
      <c r="C26">
        <v>7</v>
      </c>
      <c r="D26">
        <v>2</v>
      </c>
    </row>
    <row r="27" spans="1:4" ht="12.75">
      <c r="A27" s="48" t="s">
        <v>84</v>
      </c>
      <c r="B27" t="s">
        <v>141</v>
      </c>
      <c r="C27">
        <v>7</v>
      </c>
      <c r="D27">
        <v>3</v>
      </c>
    </row>
  </sheetData>
  <sheetProtection selectLockedCells="1" selectUnlockedCells="1"/>
  <autoFilter ref="A1:D27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Richards, Steve</dc:creator>
  <cp:keywords/>
  <dc:description/>
  <cp:lastModifiedBy/>
  <cp:lastPrinted>2014-10-15T21:14:24Z</cp:lastPrinted>
  <dcterms:created xsi:type="dcterms:W3CDTF">2014-10-05T00:11:42Z</dcterms:created>
  <dcterms:modified xsi:type="dcterms:W3CDTF">2014-12-30T22:09:37Z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